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0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<sst xmlns="http://schemas.openxmlformats.org/spreadsheetml/2006/main" count="154" uniqueCount="32">
  <si>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</si>
  <si>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</si>
  <si>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</si>
  <si>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</si>
  <si>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</si>
  <si>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</si>
  <si>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</si>
  <si>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</si>
  <si>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</si>
  <si>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</si>
  <si>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</si>
  <si>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</si>
  <si>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</si>
  <si>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</si>
  <si>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</si>
  <si>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</si>
  <si>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</si>
  <si>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</si>
  <si>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</si>
  <si>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</si>
  <si>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</si>
  <si>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</si>
  <si>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</si>
  <si>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</si>
  <si>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</si>
  <si>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</si>
  <si>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</si>
  <si>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</si>
  <si>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</si>
  <si>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</si>
  <si>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</si>
  <si>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Сенокошение и заготовка кормов по Лотошинскому району на 10.07.2015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</si>
</sst>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72" fontId="0" fillId="32" borderId="18" xfId="0" applyNumberForma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172" fontId="0" fillId="32" borderId="24" xfId="0" applyNumberFormat="1" applyFill="1" applyBorder="1" applyAlignment="1">
      <alignment horizontal="center" vertical="center" wrapText="1"/>
    </xf>
    <xf numFmtId="172" fontId="0" fillId="32" borderId="23" xfId="0" applyNumberForma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2" fontId="0" fillId="32" borderId="31" xfId="0" applyNumberFormat="1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72" fontId="5" fillId="32" borderId="18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172" fontId="5" fillId="32" borderId="24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72" fontId="5" fillId="32" borderId="23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  <c r="V1" s="112"/>
      <c r="W1" s="112"/>
    </row>
    <row r="2" spans="1:25" ht="42.75" customHeight="1" thickBot="1">
      <c r="A2" s="117" t="s">
        <v>1</v>
      </c>
      <c r="B2" s="131" t="s">
        <v>2</v>
      </c>
      <c r="C2" s="132"/>
      <c r="D2" s="133"/>
      <c r="E2" s="113" t="s">
        <v>4</v>
      </c>
      <c r="F2" s="114"/>
      <c r="G2" s="114"/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0" t="s">
        <v>9</v>
      </c>
      <c r="X2" s="127" t="s">
        <v>19</v>
      </c>
      <c r="Y2" s="128"/>
    </row>
    <row r="3" spans="1:25" ht="42.75" customHeight="1" thickBot="1">
      <c r="A3" s="118"/>
      <c r="B3" s="134"/>
      <c r="C3" s="112"/>
      <c r="D3" s="135"/>
      <c r="E3" s="123" t="s">
        <v>3</v>
      </c>
      <c r="F3" s="124"/>
      <c r="G3" s="125"/>
      <c r="H3" s="126"/>
      <c r="I3" s="123" t="s">
        <v>5</v>
      </c>
      <c r="J3" s="124"/>
      <c r="K3" s="125"/>
      <c r="L3" s="126"/>
      <c r="M3" s="123" t="s">
        <v>6</v>
      </c>
      <c r="N3" s="124"/>
      <c r="O3" s="125"/>
      <c r="P3" s="126"/>
      <c r="Q3" s="123" t="s">
        <v>7</v>
      </c>
      <c r="R3" s="124"/>
      <c r="S3" s="125"/>
      <c r="T3" s="126"/>
      <c r="U3" s="118"/>
      <c r="V3" s="118"/>
      <c r="W3" s="121"/>
      <c r="X3" s="129"/>
      <c r="Y3" s="130"/>
    </row>
    <row r="4" spans="1:25" ht="42.75" customHeight="1" thickBot="1">
      <c r="A4" s="119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9"/>
      <c r="V4" s="119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1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  <c r="V1" s="112"/>
      <c r="W1" s="112"/>
    </row>
    <row r="2" spans="1:25" ht="42.75" customHeight="1" thickBot="1">
      <c r="A2" s="117" t="s">
        <v>1</v>
      </c>
      <c r="B2" s="131" t="s">
        <v>2</v>
      </c>
      <c r="C2" s="132"/>
      <c r="D2" s="133"/>
      <c r="E2" s="113" t="s">
        <v>4</v>
      </c>
      <c r="F2" s="114"/>
      <c r="G2" s="114"/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0" t="s">
        <v>9</v>
      </c>
      <c r="X2" s="127" t="s">
        <v>19</v>
      </c>
      <c r="Y2" s="128"/>
    </row>
    <row r="3" spans="1:25" ht="42.75" customHeight="1" thickBot="1">
      <c r="A3" s="118"/>
      <c r="B3" s="134"/>
      <c r="C3" s="112"/>
      <c r="D3" s="135"/>
      <c r="E3" s="123" t="s">
        <v>3</v>
      </c>
      <c r="F3" s="124"/>
      <c r="G3" s="125"/>
      <c r="H3" s="126"/>
      <c r="I3" s="123" t="s">
        <v>5</v>
      </c>
      <c r="J3" s="124"/>
      <c r="K3" s="125"/>
      <c r="L3" s="126"/>
      <c r="M3" s="123" t="s">
        <v>6</v>
      </c>
      <c r="N3" s="124"/>
      <c r="O3" s="125"/>
      <c r="P3" s="126"/>
      <c r="Q3" s="123" t="s">
        <v>7</v>
      </c>
      <c r="R3" s="124"/>
      <c r="S3" s="125"/>
      <c r="T3" s="126"/>
      <c r="U3" s="118"/>
      <c r="V3" s="118"/>
      <c r="W3" s="121"/>
      <c r="X3" s="129"/>
      <c r="Y3" s="130"/>
    </row>
    <row r="4" spans="1:25" ht="42.75" customHeight="1" thickBot="1">
      <c r="A4" s="119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9"/>
      <c r="V4" s="119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  <c r="V1" s="112"/>
      <c r="W1" s="112"/>
    </row>
    <row r="2" spans="1:25" ht="42.75" customHeight="1" thickBot="1">
      <c r="A2" s="117" t="s">
        <v>1</v>
      </c>
      <c r="B2" s="131" t="s">
        <v>2</v>
      </c>
      <c r="C2" s="132"/>
      <c r="D2" s="133"/>
      <c r="E2" s="113" t="s">
        <v>4</v>
      </c>
      <c r="F2" s="114"/>
      <c r="G2" s="114"/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0" t="s">
        <v>9</v>
      </c>
      <c r="X2" s="127" t="s">
        <v>19</v>
      </c>
      <c r="Y2" s="128"/>
    </row>
    <row r="3" spans="1:25" ht="42.75" customHeight="1" thickBot="1">
      <c r="A3" s="118"/>
      <c r="B3" s="134"/>
      <c r="C3" s="112"/>
      <c r="D3" s="135"/>
      <c r="E3" s="123" t="s">
        <v>3</v>
      </c>
      <c r="F3" s="124"/>
      <c r="G3" s="125"/>
      <c r="H3" s="126"/>
      <c r="I3" s="123" t="s">
        <v>5</v>
      </c>
      <c r="J3" s="124"/>
      <c r="K3" s="125"/>
      <c r="L3" s="126"/>
      <c r="M3" s="123" t="s">
        <v>6</v>
      </c>
      <c r="N3" s="124"/>
      <c r="O3" s="125"/>
      <c r="P3" s="126"/>
      <c r="Q3" s="123" t="s">
        <v>7</v>
      </c>
      <c r="R3" s="124"/>
      <c r="S3" s="125"/>
      <c r="T3" s="126"/>
      <c r="U3" s="118"/>
      <c r="V3" s="118"/>
      <c r="W3" s="121"/>
      <c r="X3" s="129"/>
      <c r="Y3" s="130"/>
    </row>
    <row r="4" spans="1:25" ht="42.75" customHeight="1" thickBot="1">
      <c r="A4" s="119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9"/>
      <c r="V4" s="119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X1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2"/>
      <c r="W1" s="112"/>
      <c r="X1" s="112"/>
    </row>
    <row r="2" spans="1:24" ht="42.75" customHeight="1" thickBot="1">
      <c r="A2" s="143" t="s">
        <v>1</v>
      </c>
      <c r="B2" s="146" t="s">
        <v>2</v>
      </c>
      <c r="C2" s="147"/>
      <c r="D2" s="148"/>
      <c r="E2" s="152" t="s">
        <v>4</v>
      </c>
      <c r="F2" s="153"/>
      <c r="G2" s="153"/>
      <c r="H2" s="153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136" t="s">
        <v>28</v>
      </c>
      <c r="V2" s="117" t="s">
        <v>29</v>
      </c>
      <c r="W2" s="117" t="s">
        <v>8</v>
      </c>
      <c r="X2" s="117" t="s">
        <v>30</v>
      </c>
    </row>
    <row r="3" spans="1:24" ht="42.75" customHeight="1" thickBot="1">
      <c r="A3" s="144"/>
      <c r="B3" s="149"/>
      <c r="C3" s="150"/>
      <c r="D3" s="151"/>
      <c r="E3" s="139" t="s">
        <v>3</v>
      </c>
      <c r="F3" s="140"/>
      <c r="G3" s="141"/>
      <c r="H3" s="142"/>
      <c r="I3" s="139" t="s">
        <v>5</v>
      </c>
      <c r="J3" s="140"/>
      <c r="K3" s="141"/>
      <c r="L3" s="142"/>
      <c r="M3" s="139" t="s">
        <v>6</v>
      </c>
      <c r="N3" s="140"/>
      <c r="O3" s="141"/>
      <c r="P3" s="142"/>
      <c r="Q3" s="139" t="s">
        <v>7</v>
      </c>
      <c r="R3" s="140"/>
      <c r="S3" s="141"/>
      <c r="T3" s="142"/>
      <c r="U3" s="137"/>
      <c r="V3" s="118"/>
      <c r="W3" s="118"/>
      <c r="X3" s="118"/>
    </row>
    <row r="4" spans="1:24" ht="42.75" customHeight="1" thickBot="1">
      <c r="A4" s="145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8"/>
      <c r="V4" s="119"/>
      <c r="W4" s="119"/>
      <c r="X4" s="119"/>
    </row>
    <row r="5" spans="1:24" s="95" customFormat="1" ht="61.5" customHeight="1">
      <c r="A5" s="90" t="s">
        <v>26</v>
      </c>
      <c r="B5" s="94">
        <v>2721</v>
      </c>
      <c r="C5" s="63">
        <v>955</v>
      </c>
      <c r="D5" s="64">
        <f aca="true" t="shared" si="0" ref="D5:D10">C5/B5*100</f>
        <v>35.09739066519662</v>
      </c>
      <c r="E5" s="65">
        <v>1203</v>
      </c>
      <c r="F5" s="66">
        <v>85</v>
      </c>
      <c r="G5" s="67">
        <f aca="true" t="shared" si="1" ref="G5:G10">F5/E5*100</f>
        <v>7.065669160432253</v>
      </c>
      <c r="H5" s="64">
        <f aca="true" t="shared" si="2" ref="H5:H10">F5*0.46</f>
        <v>39.1</v>
      </c>
      <c r="I5" s="65">
        <v>8955</v>
      </c>
      <c r="J5" s="66">
        <v>2950</v>
      </c>
      <c r="K5" s="67">
        <f aca="true" t="shared" si="3" ref="K5:K10">J5/I5*100</f>
        <v>32.94249022892239</v>
      </c>
      <c r="L5" s="64">
        <f aca="true" t="shared" si="4" ref="L5:L10">J5*0.34</f>
        <v>1003.0000000000001</v>
      </c>
      <c r="M5" s="65">
        <v>5400</v>
      </c>
      <c r="N5" s="66">
        <v>3240</v>
      </c>
      <c r="O5" s="67">
        <f aca="true" t="shared" si="5" ref="O5:O10">N5/M5*100</f>
        <v>60</v>
      </c>
      <c r="P5" s="64">
        <f aca="true" t="shared" si="6" ref="P5:P10">N5*0.17</f>
        <v>550.8000000000001</v>
      </c>
      <c r="Q5" s="65"/>
      <c r="R5" s="66"/>
      <c r="S5" s="67"/>
      <c r="T5" s="64"/>
      <c r="U5" s="68">
        <f aca="true" t="shared" si="7" ref="U5:U10">(F5+J5+N5+R5)/(E5+I5+M5+Q5)*100</f>
        <v>40.33294767965034</v>
      </c>
      <c r="V5" s="68">
        <f aca="true" t="shared" si="8" ref="V5:V10">H5+L5+P5+T5</f>
        <v>1592.9</v>
      </c>
      <c r="W5" s="69">
        <v>1646</v>
      </c>
      <c r="X5" s="70">
        <f aca="true" t="shared" si="9" ref="X5:X10">V5/W5*10</f>
        <v>9.677399756986635</v>
      </c>
    </row>
    <row r="6" spans="1:24" s="95" customFormat="1" ht="67.5" customHeight="1">
      <c r="A6" s="91" t="s">
        <v>27</v>
      </c>
      <c r="B6" s="77">
        <v>3879</v>
      </c>
      <c r="C6" s="71">
        <v>1890</v>
      </c>
      <c r="D6" s="64">
        <f t="shared" si="0"/>
        <v>48.72389791183295</v>
      </c>
      <c r="E6" s="72">
        <v>1430</v>
      </c>
      <c r="F6" s="73">
        <v>514</v>
      </c>
      <c r="G6" s="67">
        <f t="shared" si="1"/>
        <v>35.94405594405594</v>
      </c>
      <c r="H6" s="64">
        <f t="shared" si="2"/>
        <v>236.44</v>
      </c>
      <c r="I6" s="72">
        <v>12025</v>
      </c>
      <c r="J6" s="73">
        <v>9120</v>
      </c>
      <c r="K6" s="67">
        <f t="shared" si="3"/>
        <v>75.84199584199584</v>
      </c>
      <c r="L6" s="64">
        <f t="shared" si="4"/>
        <v>3100.8</v>
      </c>
      <c r="M6" s="72">
        <v>8325</v>
      </c>
      <c r="N6" s="73">
        <v>2500</v>
      </c>
      <c r="O6" s="67">
        <f t="shared" si="5"/>
        <v>30.03003003003003</v>
      </c>
      <c r="P6" s="64">
        <f t="shared" si="6"/>
        <v>425.00000000000006</v>
      </c>
      <c r="Q6" s="72"/>
      <c r="R6" s="73"/>
      <c r="S6" s="67"/>
      <c r="T6" s="64"/>
      <c r="U6" s="68">
        <f t="shared" si="7"/>
        <v>55.71166207529844</v>
      </c>
      <c r="V6" s="68">
        <f t="shared" si="8"/>
        <v>3762.2400000000002</v>
      </c>
      <c r="W6" s="74">
        <v>2000</v>
      </c>
      <c r="X6" s="70">
        <f t="shared" si="9"/>
        <v>18.8112</v>
      </c>
    </row>
    <row r="7" spans="1:53" s="97" customFormat="1" ht="39" customHeight="1">
      <c r="A7" s="92" t="s">
        <v>14</v>
      </c>
      <c r="B7" s="77">
        <v>2100</v>
      </c>
      <c r="C7" s="79">
        <v>204</v>
      </c>
      <c r="D7" s="76">
        <f t="shared" si="0"/>
        <v>9.714285714285714</v>
      </c>
      <c r="E7" s="77">
        <v>500</v>
      </c>
      <c r="F7" s="79">
        <v>246</v>
      </c>
      <c r="G7" s="67">
        <f t="shared" si="1"/>
        <v>49.2</v>
      </c>
      <c r="H7" s="76">
        <f t="shared" si="2"/>
        <v>113.16000000000001</v>
      </c>
      <c r="I7" s="77">
        <v>3000</v>
      </c>
      <c r="J7" s="75"/>
      <c r="K7" s="78">
        <f t="shared" si="3"/>
        <v>0</v>
      </c>
      <c r="L7" s="76">
        <f t="shared" si="4"/>
        <v>0</v>
      </c>
      <c r="M7" s="77">
        <v>5000</v>
      </c>
      <c r="N7" s="79">
        <v>946</v>
      </c>
      <c r="O7" s="67">
        <f t="shared" si="5"/>
        <v>18.92</v>
      </c>
      <c r="P7" s="76">
        <f t="shared" si="6"/>
        <v>160.82000000000002</v>
      </c>
      <c r="Q7" s="77"/>
      <c r="R7" s="79"/>
      <c r="S7" s="78"/>
      <c r="T7" s="76"/>
      <c r="U7" s="68">
        <f t="shared" si="7"/>
        <v>14.023529411764708</v>
      </c>
      <c r="V7" s="80">
        <f t="shared" si="8"/>
        <v>273.98</v>
      </c>
      <c r="W7" s="81"/>
      <c r="X7" s="70" t="e">
        <f t="shared" si="9"/>
        <v>#DIV/0!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</row>
    <row r="8" spans="1:24" s="95" customFormat="1" ht="39" customHeight="1">
      <c r="A8" s="91" t="s">
        <v>15</v>
      </c>
      <c r="B8" s="77">
        <v>4000</v>
      </c>
      <c r="C8" s="71">
        <v>1369</v>
      </c>
      <c r="D8" s="64">
        <f t="shared" si="0"/>
        <v>34.225</v>
      </c>
      <c r="E8" s="72">
        <v>500</v>
      </c>
      <c r="F8" s="73">
        <v>37</v>
      </c>
      <c r="G8" s="67">
        <f t="shared" si="1"/>
        <v>7.3999999999999995</v>
      </c>
      <c r="H8" s="64">
        <f t="shared" si="2"/>
        <v>17.02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1028.5</v>
      </c>
      <c r="M8" s="72">
        <v>10545</v>
      </c>
      <c r="N8" s="73">
        <v>2724</v>
      </c>
      <c r="O8" s="67">
        <f t="shared" si="5"/>
        <v>25.832147937411094</v>
      </c>
      <c r="P8" s="64">
        <f t="shared" si="6"/>
        <v>463.08000000000004</v>
      </c>
      <c r="Q8" s="72">
        <v>300</v>
      </c>
      <c r="R8" s="73">
        <v>25</v>
      </c>
      <c r="S8" s="67">
        <f>R8/Q8*100</f>
        <v>8.333333333333332</v>
      </c>
      <c r="T8" s="64">
        <f>R8*0.63</f>
        <v>15.75</v>
      </c>
      <c r="U8" s="68">
        <f t="shared" si="7"/>
        <v>28.874534161490683</v>
      </c>
      <c r="V8" s="68">
        <f t="shared" si="8"/>
        <v>1524.35</v>
      </c>
      <c r="W8" s="74">
        <v>1961</v>
      </c>
      <c r="X8" s="70">
        <f t="shared" si="9"/>
        <v>7.773329933707291</v>
      </c>
    </row>
    <row r="9" spans="1:24" s="95" customFormat="1" ht="39" customHeight="1" thickBot="1">
      <c r="A9" s="93" t="s">
        <v>16</v>
      </c>
      <c r="B9" s="98">
        <v>2500</v>
      </c>
      <c r="C9" s="82">
        <v>1055</v>
      </c>
      <c r="D9" s="83">
        <f t="shared" si="0"/>
        <v>42.199999999999996</v>
      </c>
      <c r="E9" s="84">
        <v>1100</v>
      </c>
      <c r="F9" s="109">
        <v>104</v>
      </c>
      <c r="G9" s="85">
        <f t="shared" si="1"/>
        <v>9.454545454545455</v>
      </c>
      <c r="H9" s="83">
        <f t="shared" si="2"/>
        <v>47.84</v>
      </c>
      <c r="I9" s="84">
        <v>4000</v>
      </c>
      <c r="J9" s="109">
        <v>996</v>
      </c>
      <c r="K9" s="85">
        <f t="shared" si="3"/>
        <v>24.9</v>
      </c>
      <c r="L9" s="83">
        <f t="shared" si="4"/>
        <v>338.64000000000004</v>
      </c>
      <c r="M9" s="84">
        <v>5400</v>
      </c>
      <c r="N9" s="86">
        <v>5100</v>
      </c>
      <c r="O9" s="85">
        <f t="shared" si="5"/>
        <v>94.44444444444444</v>
      </c>
      <c r="P9" s="83">
        <f t="shared" si="6"/>
        <v>867.0000000000001</v>
      </c>
      <c r="Q9" s="84"/>
      <c r="R9" s="86"/>
      <c r="S9" s="85"/>
      <c r="T9" s="83"/>
      <c r="U9" s="87">
        <f t="shared" si="7"/>
        <v>59.04761904761905</v>
      </c>
      <c r="V9" s="87">
        <f t="shared" si="8"/>
        <v>1253.48</v>
      </c>
      <c r="W9" s="88">
        <v>930</v>
      </c>
      <c r="X9" s="89">
        <f t="shared" si="9"/>
        <v>13.478279569892473</v>
      </c>
    </row>
    <row r="10" spans="1:24" s="107" customFormat="1" ht="48" customHeight="1" thickBot="1">
      <c r="A10" s="99" t="s">
        <v>17</v>
      </c>
      <c r="B10" s="100">
        <f>+B5+B6+B7+B8+B9</f>
        <v>15200</v>
      </c>
      <c r="C10" s="101">
        <f>+C5+C6+C7+C8+C9</f>
        <v>5473</v>
      </c>
      <c r="D10" s="102">
        <f t="shared" si="0"/>
        <v>36.006578947368425</v>
      </c>
      <c r="E10" s="100">
        <f>+E5+E6+E7+E8+E9</f>
        <v>4733</v>
      </c>
      <c r="F10" s="101">
        <f>SUM(F5:F9)</f>
        <v>986</v>
      </c>
      <c r="G10" s="103">
        <f t="shared" si="1"/>
        <v>20.83245298964716</v>
      </c>
      <c r="H10" s="102">
        <f t="shared" si="2"/>
        <v>453.56</v>
      </c>
      <c r="I10" s="100">
        <f>+I5+I6+I7+I8+I9</f>
        <v>36760</v>
      </c>
      <c r="J10" s="101">
        <f>+J5+J6+J7+J8+J9</f>
        <v>16091</v>
      </c>
      <c r="K10" s="103">
        <f t="shared" si="3"/>
        <v>43.77312295973885</v>
      </c>
      <c r="L10" s="102">
        <f t="shared" si="4"/>
        <v>5470.9400000000005</v>
      </c>
      <c r="M10" s="100">
        <f>+M5+M6+M7+M8+M9</f>
        <v>34670</v>
      </c>
      <c r="N10" s="101">
        <f>SUM(N5:N9)</f>
        <v>14510</v>
      </c>
      <c r="O10" s="103">
        <f t="shared" si="5"/>
        <v>41.85174502451687</v>
      </c>
      <c r="P10" s="102">
        <f t="shared" si="6"/>
        <v>2466.7000000000003</v>
      </c>
      <c r="Q10" s="100">
        <f>SUM(Q5:Q9)</f>
        <v>300</v>
      </c>
      <c r="R10" s="104">
        <f>SUM(R8:R9)</f>
        <v>25</v>
      </c>
      <c r="S10" s="103">
        <f>SUM(S8:S9)</f>
        <v>8.333333333333332</v>
      </c>
      <c r="T10" s="102">
        <f>R10*0.63</f>
        <v>15.75</v>
      </c>
      <c r="U10" s="105">
        <f t="shared" si="7"/>
        <v>41.342871715731796</v>
      </c>
      <c r="V10" s="110">
        <f t="shared" si="8"/>
        <v>8406.95</v>
      </c>
      <c r="W10" s="106">
        <f>+W5+W6+W7+W8+W9</f>
        <v>6537</v>
      </c>
      <c r="X10" s="108">
        <f t="shared" si="9"/>
        <v>12.860562949365153</v>
      </c>
    </row>
  </sheetData>
  <sheetProtection/>
  <mergeCells count="12">
    <mergeCell ref="B2:D3"/>
    <mergeCell ref="E2:T2"/>
    <mergeCell ref="U2:U4"/>
    <mergeCell ref="V2:V4"/>
    <mergeCell ref="W2:W4"/>
    <mergeCell ref="E3:H3"/>
    <mergeCell ref="I3:L3"/>
    <mergeCell ref="A1:X1"/>
    <mergeCell ref="X2:X4"/>
    <mergeCell ref="M3:P3"/>
    <mergeCell ref="Q3:T3"/>
    <mergeCell ref="A2:A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cp:lastPrinted>2015-07-03T07:10:07Z</cp:lastPrinted>
  <dcterms:created xsi:type="dcterms:W3CDTF">2014-04-14T08:12:46Z</dcterms:created>
  <dcterms:modified xsi:type="dcterms:W3CDTF">2015-07-10T10:02:29Z</dcterms:modified>
  <cp:category/>
  <cp:version/>
  <cp:contentType/>
  <cp:contentStatus/>
</cp:coreProperties>
</file>