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65" windowHeight="11595" activeTab="2"/>
  </bookViews>
  <sheets>
    <sheet name="11. 08.15" sheetId="1" r:id="rId1"/>
    <sheet name="12. 08.15" sheetId="2" r:id="rId2"/>
    <sheet name="13. 08.15" sheetId="3" r:id="rId3"/>
  </sheets>
  <definedNames/>
  <calcPr fullCalcOnLoad="1"/>
</workbook>
</file>

<file path=xl/sharedStrings.xml><?xml version="1.0" encoding="utf-8"?>
<sst xmlns="http://schemas.openxmlformats.org/spreadsheetml/2006/main" count="72" uniqueCount="24">
  <si>
    <t>Наименование сельхоз организации</t>
  </si>
  <si>
    <t>Поголовье коров на отчетную дату</t>
  </si>
  <si>
    <t xml:space="preserve">     +/- к прошлому году, гол</t>
  </si>
  <si>
    <t>Надой на 1 фуражную корову, кг</t>
  </si>
  <si>
    <t xml:space="preserve">     +/- к прошлому году, кг</t>
  </si>
  <si>
    <t>ЗАО "Доры"</t>
  </si>
  <si>
    <t>Итого</t>
  </si>
  <si>
    <t>Жирность молока</t>
  </si>
  <si>
    <t>Собственная реализация</t>
  </si>
  <si>
    <t xml:space="preserve">Поголовье коров 2014 год </t>
  </si>
  <si>
    <t>Надой на 1 фуражную корову 2014, кг</t>
  </si>
  <si>
    <t>Валовый надой молока, кг</t>
  </si>
  <si>
    <t>Валовый надой молока 2014, кг</t>
  </si>
  <si>
    <t>Выпоено телятам молока в физическом весе, кг</t>
  </si>
  <si>
    <t>Реализовано молока в физическом весе, кг</t>
  </si>
  <si>
    <t>Реализовано молока в физическом весе 2014 , кг</t>
  </si>
  <si>
    <t>Реализовано молока в зачетном весе, кг</t>
  </si>
  <si>
    <t>ООО "Корпорация "Агрохолдинг Русмолоко" отд."Яровое"</t>
  </si>
  <si>
    <t>ООО "Корпорация "Агрохолдинг Русмолоко"                                              отд. "Вешние  воды"</t>
  </si>
  <si>
    <t>ОАО "Совхоз               имени Кирова"</t>
  </si>
  <si>
    <t>ООО "Колхоз               "Заветы Ильича"</t>
  </si>
  <si>
    <t>Производство молока в сельскохозяйственных организациях                                                                                                                                                                             Лотошинского муниципального района на 11 августа 2015 года</t>
  </si>
  <si>
    <t>Производство молока в сельскохозяйственных организациях                                                                                                                                                                             Лотошинского муниципального района на 12 августа 2015 года</t>
  </si>
  <si>
    <t>Производство молока в сельскохозяйственных организациях                                                                                                                                                                             Лотошинского муниципального района на 13 августа 2015 года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</si>
</sst>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3">
    <font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  <xf numFmtId="164" fontId="4" fillId="24" borderId="10" xfId="0" applyNumberFormat="1" applyFont="1" applyFill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4" fillId="25" borderId="10" xfId="0" applyFont="1" applyFill="1" applyBorder="1" applyAlignment="1">
      <alignment horizontal="center" vertical="center" wrapText="1"/>
    </xf>
    <xf numFmtId="164" fontId="4" fillId="25" borderId="10" xfId="0" applyNumberFormat="1" applyFont="1" applyFill="1" applyBorder="1" applyAlignment="1">
      <alignment horizontal="center" vertical="center" wrapText="1"/>
    </xf>
    <xf numFmtId="0" fontId="2" fillId="24" borderId="12" xfId="0" applyFont="1" applyFill="1" applyBorder="1" applyAlignment="1">
      <alignment horizontal="center" vertical="center" wrapText="1"/>
    </xf>
    <xf numFmtId="164" fontId="2" fillId="24" borderId="12" xfId="0" applyNumberFormat="1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25" borderId="15" xfId="0" applyFont="1" applyFill="1" applyBorder="1" applyAlignment="1">
      <alignment horizontal="center" vertical="center" wrapText="1"/>
    </xf>
    <xf numFmtId="0" fontId="2" fillId="24" borderId="11" xfId="0" applyFont="1" applyFill="1" applyBorder="1" applyAlignment="1">
      <alignment horizontal="center" vertical="center" wrapText="1"/>
    </xf>
    <xf numFmtId="0" fontId="4" fillId="24" borderId="16" xfId="0" applyFont="1" applyFill="1" applyBorder="1" applyAlignment="1">
      <alignment horizontal="center" vertical="center" wrapText="1"/>
    </xf>
    <xf numFmtId="0" fontId="2" fillId="25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left" vertical="center" wrapText="1"/>
    </xf>
    <xf numFmtId="0" fontId="4" fillId="24" borderId="18" xfId="0" applyFont="1" applyFill="1" applyBorder="1" applyAlignment="1">
      <alignment horizontal="center" vertical="center" wrapText="1"/>
    </xf>
    <xf numFmtId="0" fontId="4" fillId="24" borderId="19" xfId="0" applyFont="1" applyFill="1" applyBorder="1" applyAlignment="1">
      <alignment horizontal="center" vertical="center" wrapText="1"/>
    </xf>
    <xf numFmtId="164" fontId="4" fillId="24" borderId="19" xfId="0" applyNumberFormat="1" applyFont="1" applyFill="1" applyBorder="1" applyAlignment="1">
      <alignment horizontal="center" vertical="center" wrapText="1"/>
    </xf>
    <xf numFmtId="164" fontId="4" fillId="0" borderId="19" xfId="0" applyNumberFormat="1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2" fillId="25" borderId="14" xfId="0" applyFont="1" applyFill="1" applyBorder="1" applyAlignment="1">
      <alignment horizontal="left" vertical="center" wrapText="1"/>
    </xf>
    <xf numFmtId="0" fontId="2" fillId="24" borderId="0" xfId="0" applyFont="1" applyFill="1" applyAlignment="1">
      <alignment horizontal="center" vertical="center" wrapText="1"/>
    </xf>
    <xf numFmtId="0" fontId="2" fillId="24" borderId="21" xfId="0" applyFont="1" applyFill="1" applyBorder="1" applyAlignment="1">
      <alignment horizontal="center" vertical="center" wrapText="1"/>
    </xf>
    <xf numFmtId="0" fontId="4" fillId="24" borderId="22" xfId="0" applyFont="1" applyFill="1" applyBorder="1" applyAlignment="1">
      <alignment horizontal="center" vertical="center" wrapText="1"/>
    </xf>
    <xf numFmtId="164" fontId="4" fillId="24" borderId="22" xfId="0" applyNumberFormat="1" applyFont="1" applyFill="1" applyBorder="1" applyAlignment="1">
      <alignment horizontal="center" vertical="center" wrapText="1"/>
    </xf>
    <xf numFmtId="164" fontId="4" fillId="0" borderId="22" xfId="0" applyNumberFormat="1" applyFont="1" applyBorder="1" applyAlignment="1">
      <alignment horizontal="center" vertical="center" wrapText="1"/>
    </xf>
    <xf numFmtId="164" fontId="2" fillId="24" borderId="13" xfId="0" applyNumberFormat="1" applyFont="1" applyFill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24" borderId="2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"/>
  <sheetViews>
    <sheetView zoomScalePageLayoutView="0" workbookViewId="0" topLeftCell="A1">
      <selection activeCell="A1" sqref="A1:IV1"/>
    </sheetView>
  </sheetViews>
  <sheetFormatPr defaultColWidth="9.140625" defaultRowHeight="15"/>
  <cols>
    <col min="1" max="1" width="19.7109375" style="0" customWidth="1"/>
    <col min="2" max="2" width="10.00390625" style="0" customWidth="1"/>
    <col min="3" max="3" width="9.28125" style="0" customWidth="1"/>
    <col min="4" max="4" width="9.8515625" style="0" customWidth="1"/>
    <col min="5" max="5" width="11.00390625" style="0" customWidth="1"/>
    <col min="6" max="6" width="9.57421875" style="0" customWidth="1"/>
    <col min="7" max="7" width="10.00390625" style="0" customWidth="1"/>
    <col min="8" max="8" width="9.421875" style="0" customWidth="1"/>
    <col min="9" max="9" width="9.28125" style="0" customWidth="1"/>
    <col min="11" max="11" width="11.8515625" style="0" customWidth="1"/>
    <col min="12" max="12" width="10.421875" style="0" customWidth="1"/>
    <col min="13" max="13" width="10.7109375" style="0" customWidth="1"/>
    <col min="14" max="14" width="10.00390625" style="0" customWidth="1"/>
    <col min="15" max="15" width="10.7109375" style="0" customWidth="1"/>
    <col min="16" max="16" width="8.8515625" style="0" customWidth="1"/>
  </cols>
  <sheetData>
    <row r="1" spans="1:16" s="1" customFormat="1" ht="84" customHeight="1" thickBot="1">
      <c r="A1" s="37" t="s">
        <v>21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8"/>
    </row>
    <row r="2" spans="1:16" s="6" customFormat="1" ht="75.75" customHeight="1" thickBot="1">
      <c r="A2" s="7" t="s">
        <v>0</v>
      </c>
      <c r="B2" s="8" t="s">
        <v>1</v>
      </c>
      <c r="C2" s="8" t="s">
        <v>9</v>
      </c>
      <c r="D2" s="8" t="s">
        <v>2</v>
      </c>
      <c r="E2" s="8" t="s">
        <v>11</v>
      </c>
      <c r="F2" s="8" t="s">
        <v>12</v>
      </c>
      <c r="G2" s="8" t="s">
        <v>4</v>
      </c>
      <c r="H2" s="8" t="s">
        <v>3</v>
      </c>
      <c r="I2" s="8" t="s">
        <v>10</v>
      </c>
      <c r="J2" s="8" t="s">
        <v>4</v>
      </c>
      <c r="K2" s="8" t="s">
        <v>13</v>
      </c>
      <c r="L2" s="8" t="s">
        <v>14</v>
      </c>
      <c r="M2" s="8" t="s">
        <v>15</v>
      </c>
      <c r="N2" s="8" t="s">
        <v>4</v>
      </c>
      <c r="O2" s="9" t="s">
        <v>16</v>
      </c>
      <c r="P2" s="10" t="s">
        <v>7</v>
      </c>
    </row>
    <row r="3" spans="1:16" s="5" customFormat="1" ht="51.75" customHeight="1">
      <c r="A3" s="21" t="s">
        <v>17</v>
      </c>
      <c r="B3" s="22">
        <v>1024</v>
      </c>
      <c r="C3" s="23">
        <v>1150</v>
      </c>
      <c r="D3" s="23">
        <f aca="true" t="shared" si="0" ref="D3:D9">B3-C3</f>
        <v>-126</v>
      </c>
      <c r="E3" s="23">
        <v>13759</v>
      </c>
      <c r="F3" s="23">
        <v>12550</v>
      </c>
      <c r="G3" s="23">
        <f>E3-F3</f>
        <v>1209</v>
      </c>
      <c r="H3" s="24">
        <f>E3/B3</f>
        <v>13.4365234375</v>
      </c>
      <c r="I3" s="23">
        <v>10.9</v>
      </c>
      <c r="J3" s="24">
        <f aca="true" t="shared" si="1" ref="J3:J9">H3-I3</f>
        <v>2.5365234374999996</v>
      </c>
      <c r="K3" s="23">
        <v>561</v>
      </c>
      <c r="L3" s="23">
        <v>13198</v>
      </c>
      <c r="M3" s="23">
        <v>11952</v>
      </c>
      <c r="N3" s="23">
        <f aca="true" t="shared" si="2" ref="N3:N8">L3-M3</f>
        <v>1246</v>
      </c>
      <c r="O3" s="25">
        <f>L3*P3/3.4</f>
        <v>15527.058823529413</v>
      </c>
      <c r="P3" s="26">
        <v>4</v>
      </c>
    </row>
    <row r="4" spans="1:16" s="5" customFormat="1" ht="51.75" customHeight="1">
      <c r="A4" s="15" t="s">
        <v>18</v>
      </c>
      <c r="B4" s="19">
        <v>1213</v>
      </c>
      <c r="C4" s="2">
        <v>1267</v>
      </c>
      <c r="D4" s="2">
        <f t="shared" si="0"/>
        <v>-54</v>
      </c>
      <c r="E4" s="2">
        <v>23069</v>
      </c>
      <c r="F4" s="2">
        <v>18469</v>
      </c>
      <c r="G4" s="2">
        <f>E4-F4</f>
        <v>4600</v>
      </c>
      <c r="H4" s="3">
        <f>E4/B4</f>
        <v>19.018136850783183</v>
      </c>
      <c r="I4" s="2">
        <v>14.6</v>
      </c>
      <c r="J4" s="3">
        <f t="shared" si="1"/>
        <v>4.418136850783183</v>
      </c>
      <c r="K4" s="2">
        <v>1779</v>
      </c>
      <c r="L4" s="2">
        <v>21290</v>
      </c>
      <c r="M4" s="2">
        <v>17155</v>
      </c>
      <c r="N4" s="2">
        <f t="shared" si="2"/>
        <v>4135</v>
      </c>
      <c r="O4" s="4">
        <f>L4*P4/3.4</f>
        <v>23168.529411764706</v>
      </c>
      <c r="P4" s="16">
        <v>3.7</v>
      </c>
    </row>
    <row r="5" spans="1:16" s="5" customFormat="1" ht="33" customHeight="1">
      <c r="A5" s="15" t="s">
        <v>19</v>
      </c>
      <c r="B5" s="19">
        <v>900</v>
      </c>
      <c r="C5" s="2">
        <v>900</v>
      </c>
      <c r="D5" s="2">
        <f t="shared" si="0"/>
        <v>0</v>
      </c>
      <c r="E5" s="2">
        <v>13112</v>
      </c>
      <c r="F5" s="2">
        <v>14443</v>
      </c>
      <c r="G5" s="2">
        <f>E5-F5</f>
        <v>-1331</v>
      </c>
      <c r="H5" s="3">
        <f>E5/B5</f>
        <v>14.568888888888889</v>
      </c>
      <c r="I5" s="2">
        <v>16</v>
      </c>
      <c r="J5" s="3">
        <f t="shared" si="1"/>
        <v>-1.431111111111111</v>
      </c>
      <c r="K5" s="2">
        <v>1392</v>
      </c>
      <c r="L5" s="2">
        <v>10778</v>
      </c>
      <c r="M5" s="2">
        <v>12652</v>
      </c>
      <c r="N5" s="2">
        <f t="shared" si="2"/>
        <v>-1874</v>
      </c>
      <c r="O5" s="4">
        <f>L5*P5/3.4</f>
        <v>12046</v>
      </c>
      <c r="P5" s="16">
        <v>3.8</v>
      </c>
    </row>
    <row r="6" spans="1:16" s="5" customFormat="1" ht="33" customHeight="1">
      <c r="A6" s="27" t="s">
        <v>5</v>
      </c>
      <c r="B6" s="20"/>
      <c r="C6" s="11">
        <v>342</v>
      </c>
      <c r="D6" s="11">
        <f t="shared" si="0"/>
        <v>-342</v>
      </c>
      <c r="E6" s="11"/>
      <c r="F6" s="11">
        <v>5057</v>
      </c>
      <c r="G6" s="11">
        <f>E6-F6</f>
        <v>-5057</v>
      </c>
      <c r="H6" s="12"/>
      <c r="I6" s="11">
        <v>14.8</v>
      </c>
      <c r="J6" s="12">
        <f t="shared" si="1"/>
        <v>-14.8</v>
      </c>
      <c r="K6" s="11"/>
      <c r="L6" s="11"/>
      <c r="M6" s="11">
        <v>4898</v>
      </c>
      <c r="N6" s="11">
        <f t="shared" si="2"/>
        <v>-4898</v>
      </c>
      <c r="O6" s="12">
        <f>L6*P6/3.4</f>
        <v>0</v>
      </c>
      <c r="P6" s="17"/>
    </row>
    <row r="7" spans="1:16" s="5" customFormat="1" ht="33" customHeight="1">
      <c r="A7" s="15" t="s">
        <v>20</v>
      </c>
      <c r="B7" s="19">
        <v>560</v>
      </c>
      <c r="C7" s="2">
        <v>559</v>
      </c>
      <c r="D7" s="2">
        <f t="shared" si="0"/>
        <v>1</v>
      </c>
      <c r="E7" s="2">
        <v>8146</v>
      </c>
      <c r="F7" s="2">
        <v>6920</v>
      </c>
      <c r="G7" s="2">
        <f>E7-F7</f>
        <v>1226</v>
      </c>
      <c r="H7" s="3">
        <f>E7/B7</f>
        <v>14.54642857142857</v>
      </c>
      <c r="I7" s="2">
        <v>12.4</v>
      </c>
      <c r="J7" s="3">
        <f t="shared" si="1"/>
        <v>2.1464285714285705</v>
      </c>
      <c r="K7" s="2">
        <v>473</v>
      </c>
      <c r="L7" s="2">
        <v>7662</v>
      </c>
      <c r="M7" s="2">
        <v>6363</v>
      </c>
      <c r="N7" s="2">
        <f t="shared" si="2"/>
        <v>1299</v>
      </c>
      <c r="O7" s="4">
        <f>L7*P7/3.4</f>
        <v>8788.764705882353</v>
      </c>
      <c r="P7" s="16">
        <v>3.9</v>
      </c>
    </row>
    <row r="8" spans="1:16" s="5" customFormat="1" ht="33" customHeight="1" thickBot="1">
      <c r="A8" s="29" t="s">
        <v>8</v>
      </c>
      <c r="B8" s="30"/>
      <c r="C8" s="30"/>
      <c r="D8" s="30"/>
      <c r="E8" s="30"/>
      <c r="F8" s="35"/>
      <c r="G8" s="30">
        <f>F8-E8</f>
        <v>0</v>
      </c>
      <c r="H8" s="31"/>
      <c r="I8" s="30"/>
      <c r="J8" s="31"/>
      <c r="K8" s="30"/>
      <c r="L8" s="30">
        <v>942</v>
      </c>
      <c r="M8" s="30">
        <v>798</v>
      </c>
      <c r="N8" s="30">
        <f t="shared" si="2"/>
        <v>144</v>
      </c>
      <c r="O8" s="32">
        <v>942</v>
      </c>
      <c r="P8" s="34"/>
    </row>
    <row r="9" spans="1:16" s="28" customFormat="1" ht="33" customHeight="1" thickBot="1">
      <c r="A9" s="18" t="s">
        <v>6</v>
      </c>
      <c r="B9" s="13">
        <f>SUM(B3:B7)</f>
        <v>3697</v>
      </c>
      <c r="C9" s="13">
        <f>SUM(C3:C7)</f>
        <v>4218</v>
      </c>
      <c r="D9" s="13">
        <f t="shared" si="0"/>
        <v>-521</v>
      </c>
      <c r="E9" s="13">
        <f>SUM(E3:E8)</f>
        <v>58086</v>
      </c>
      <c r="F9" s="13">
        <f>SUM(F3:F7)</f>
        <v>57439</v>
      </c>
      <c r="G9" s="13">
        <f>E9-F9</f>
        <v>647</v>
      </c>
      <c r="H9" s="14">
        <f>E9/B9</f>
        <v>15.711658101163104</v>
      </c>
      <c r="I9" s="13">
        <v>13.6</v>
      </c>
      <c r="J9" s="14">
        <f t="shared" si="1"/>
        <v>2.111658101163105</v>
      </c>
      <c r="K9" s="13">
        <f>SUM(K3:K8)</f>
        <v>4205</v>
      </c>
      <c r="L9" s="13">
        <f>SUM(L3:L8)</f>
        <v>53870</v>
      </c>
      <c r="M9" s="13">
        <f>SUM(M3:M8)</f>
        <v>53818</v>
      </c>
      <c r="N9" s="13">
        <f>SUM(N3:N8)</f>
        <v>52</v>
      </c>
      <c r="O9" s="14">
        <f>SUM(O3:O8)</f>
        <v>60472.352941176476</v>
      </c>
      <c r="P9" s="33">
        <f>O9*3.4/L9</f>
        <v>3.816706886950065</v>
      </c>
    </row>
  </sheetData>
  <sheetProtection/>
  <mergeCells count="1">
    <mergeCell ref="A1:P1"/>
  </mergeCells>
  <printOptions/>
  <pageMargins left="0" right="0" top="0" bottom="0" header="0.31496062992125984" footer="0.31496062992125984"/>
  <pageSetup fitToHeight="1" fitToWidth="1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"/>
  <sheetViews>
    <sheetView workbookViewId="0" topLeftCell="A1">
      <selection activeCell="A1" sqref="A1:IV1"/>
    </sheetView>
  </sheetViews>
  <sheetFormatPr defaultColWidth="9.140625" defaultRowHeight="15"/>
  <cols>
    <col min="1" max="1" width="19.7109375" style="0" customWidth="1"/>
    <col min="2" max="2" width="10.00390625" style="0" customWidth="1"/>
    <col min="3" max="3" width="9.28125" style="0" customWidth="1"/>
    <col min="4" max="4" width="9.8515625" style="0" customWidth="1"/>
    <col min="5" max="5" width="11.00390625" style="0" customWidth="1"/>
    <col min="6" max="6" width="9.57421875" style="0" customWidth="1"/>
    <col min="7" max="7" width="10.00390625" style="0" customWidth="1"/>
    <col min="8" max="8" width="9.421875" style="0" customWidth="1"/>
    <col min="9" max="9" width="9.28125" style="0" customWidth="1"/>
    <col min="11" max="11" width="11.8515625" style="0" customWidth="1"/>
    <col min="12" max="12" width="10.421875" style="0" customWidth="1"/>
    <col min="13" max="13" width="10.7109375" style="0" customWidth="1"/>
    <col min="14" max="14" width="10.00390625" style="0" customWidth="1"/>
    <col min="15" max="15" width="10.7109375" style="0" customWidth="1"/>
    <col min="16" max="16" width="8.8515625" style="0" customWidth="1"/>
  </cols>
  <sheetData>
    <row r="1" spans="1:16" s="1" customFormat="1" ht="84" customHeight="1" thickBot="1">
      <c r="A1" s="37" t="s">
        <v>22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8"/>
    </row>
    <row r="2" spans="1:16" s="6" customFormat="1" ht="75.75" customHeight="1" thickBot="1">
      <c r="A2" s="7" t="s">
        <v>0</v>
      </c>
      <c r="B2" s="8" t="s">
        <v>1</v>
      </c>
      <c r="C2" s="8" t="s">
        <v>9</v>
      </c>
      <c r="D2" s="8" t="s">
        <v>2</v>
      </c>
      <c r="E2" s="8" t="s">
        <v>11</v>
      </c>
      <c r="F2" s="8" t="s">
        <v>12</v>
      </c>
      <c r="G2" s="8" t="s">
        <v>4</v>
      </c>
      <c r="H2" s="8" t="s">
        <v>3</v>
      </c>
      <c r="I2" s="8" t="s">
        <v>10</v>
      </c>
      <c r="J2" s="8" t="s">
        <v>4</v>
      </c>
      <c r="K2" s="8" t="s">
        <v>13</v>
      </c>
      <c r="L2" s="8" t="s">
        <v>14</v>
      </c>
      <c r="M2" s="8" t="s">
        <v>15</v>
      </c>
      <c r="N2" s="8" t="s">
        <v>4</v>
      </c>
      <c r="O2" s="9" t="s">
        <v>16</v>
      </c>
      <c r="P2" s="10" t="s">
        <v>7</v>
      </c>
    </row>
    <row r="3" spans="1:16" s="5" customFormat="1" ht="51.75" customHeight="1">
      <c r="A3" s="21" t="s">
        <v>17</v>
      </c>
      <c r="B3" s="19">
        <v>1024</v>
      </c>
      <c r="C3" s="2">
        <v>1150</v>
      </c>
      <c r="D3" s="2">
        <f aca="true" t="shared" si="0" ref="D3:D9">B3-C3</f>
        <v>-126</v>
      </c>
      <c r="E3" s="2">
        <v>13711</v>
      </c>
      <c r="F3" s="2">
        <v>12459</v>
      </c>
      <c r="G3" s="2">
        <f>E3-F3</f>
        <v>1252</v>
      </c>
      <c r="H3" s="3">
        <f>E3/B3</f>
        <v>13.3896484375</v>
      </c>
      <c r="I3" s="2">
        <v>10.8</v>
      </c>
      <c r="J3" s="3">
        <f aca="true" t="shared" si="1" ref="J3:J9">H3-I3</f>
        <v>2.5896484374999993</v>
      </c>
      <c r="K3" s="2">
        <v>536</v>
      </c>
      <c r="L3" s="2">
        <v>13175</v>
      </c>
      <c r="M3" s="2">
        <v>11830</v>
      </c>
      <c r="N3" s="2">
        <f aca="true" t="shared" si="2" ref="N3:N8">L3-M3</f>
        <v>1345</v>
      </c>
      <c r="O3" s="4">
        <f>L3*P3/3.4</f>
        <v>15500</v>
      </c>
      <c r="P3" s="16">
        <v>4</v>
      </c>
    </row>
    <row r="4" spans="1:16" s="5" customFormat="1" ht="51.75" customHeight="1">
      <c r="A4" s="15" t="s">
        <v>18</v>
      </c>
      <c r="B4" s="19">
        <v>1213</v>
      </c>
      <c r="C4" s="2">
        <v>1267</v>
      </c>
      <c r="D4" s="2">
        <f t="shared" si="0"/>
        <v>-54</v>
      </c>
      <c r="E4" s="2">
        <v>23002</v>
      </c>
      <c r="F4" s="2">
        <v>18348</v>
      </c>
      <c r="G4" s="2">
        <f>E4-F4</f>
        <v>4654</v>
      </c>
      <c r="H4" s="3">
        <f>E4/B4</f>
        <v>18.96290189612531</v>
      </c>
      <c r="I4" s="2">
        <v>14.5</v>
      </c>
      <c r="J4" s="3">
        <f t="shared" si="1"/>
        <v>4.4629018961253095</v>
      </c>
      <c r="K4" s="2">
        <v>1690</v>
      </c>
      <c r="L4" s="2">
        <v>21312</v>
      </c>
      <c r="M4" s="2">
        <v>16935</v>
      </c>
      <c r="N4" s="2">
        <f t="shared" si="2"/>
        <v>4377</v>
      </c>
      <c r="O4" s="4">
        <f>L4*P4/3.4</f>
        <v>23192.470588235297</v>
      </c>
      <c r="P4" s="16">
        <v>3.7</v>
      </c>
    </row>
    <row r="5" spans="1:16" s="5" customFormat="1" ht="33" customHeight="1">
      <c r="A5" s="15" t="s">
        <v>19</v>
      </c>
      <c r="B5" s="19">
        <v>900</v>
      </c>
      <c r="C5" s="2">
        <v>900</v>
      </c>
      <c r="D5" s="2">
        <f t="shared" si="0"/>
        <v>0</v>
      </c>
      <c r="E5" s="2">
        <v>12959</v>
      </c>
      <c r="F5" s="2">
        <v>14518</v>
      </c>
      <c r="G5" s="2">
        <f>E5-F5</f>
        <v>-1559</v>
      </c>
      <c r="H5" s="3">
        <f>E5/B5</f>
        <v>14.398888888888889</v>
      </c>
      <c r="I5" s="2">
        <v>16.1</v>
      </c>
      <c r="J5" s="3">
        <f t="shared" si="1"/>
        <v>-1.7011111111111124</v>
      </c>
      <c r="K5" s="2">
        <v>1677</v>
      </c>
      <c r="L5" s="2">
        <v>10196</v>
      </c>
      <c r="M5" s="2">
        <v>12645</v>
      </c>
      <c r="N5" s="2">
        <f t="shared" si="2"/>
        <v>-2449</v>
      </c>
      <c r="O5" s="4">
        <f>L5*P5/3.4</f>
        <v>10196</v>
      </c>
      <c r="P5" s="16">
        <v>3.4</v>
      </c>
    </row>
    <row r="6" spans="1:16" s="5" customFormat="1" ht="33" customHeight="1">
      <c r="A6" s="27" t="s">
        <v>5</v>
      </c>
      <c r="B6" s="20"/>
      <c r="C6" s="11">
        <v>342</v>
      </c>
      <c r="D6" s="11">
        <f t="shared" si="0"/>
        <v>-342</v>
      </c>
      <c r="E6" s="11"/>
      <c r="F6" s="11">
        <v>5136</v>
      </c>
      <c r="G6" s="11">
        <f>E6-F6</f>
        <v>-5136</v>
      </c>
      <c r="H6" s="12"/>
      <c r="I6" s="11">
        <v>15</v>
      </c>
      <c r="J6" s="12">
        <f t="shared" si="1"/>
        <v>-15</v>
      </c>
      <c r="K6" s="11"/>
      <c r="L6" s="11"/>
      <c r="M6" s="11">
        <v>5000</v>
      </c>
      <c r="N6" s="11">
        <f t="shared" si="2"/>
        <v>-5000</v>
      </c>
      <c r="O6" s="12">
        <f>L6*P6/3.4</f>
        <v>0</v>
      </c>
      <c r="P6" s="17"/>
    </row>
    <row r="7" spans="1:16" s="5" customFormat="1" ht="33" customHeight="1">
      <c r="A7" s="15" t="s">
        <v>20</v>
      </c>
      <c r="B7" s="19">
        <v>560</v>
      </c>
      <c r="C7" s="2">
        <v>559</v>
      </c>
      <c r="D7" s="2">
        <f t="shared" si="0"/>
        <v>1</v>
      </c>
      <c r="E7" s="2">
        <v>8142</v>
      </c>
      <c r="F7" s="2">
        <v>6846</v>
      </c>
      <c r="G7" s="2">
        <f>E7-F7</f>
        <v>1296</v>
      </c>
      <c r="H7" s="3">
        <f>E7/B7</f>
        <v>14.539285714285715</v>
      </c>
      <c r="I7" s="2">
        <v>12.2</v>
      </c>
      <c r="J7" s="3">
        <f t="shared" si="1"/>
        <v>2.3392857142857153</v>
      </c>
      <c r="K7" s="2">
        <v>412</v>
      </c>
      <c r="L7" s="2">
        <v>7677</v>
      </c>
      <c r="M7" s="2">
        <v>6271</v>
      </c>
      <c r="N7" s="2">
        <f t="shared" si="2"/>
        <v>1406</v>
      </c>
      <c r="O7" s="4">
        <f>L7*P7/3.4</f>
        <v>8805.970588235294</v>
      </c>
      <c r="P7" s="16">
        <v>3.9</v>
      </c>
    </row>
    <row r="8" spans="1:16" s="5" customFormat="1" ht="33" customHeight="1" thickBot="1">
      <c r="A8" s="29" t="s">
        <v>8</v>
      </c>
      <c r="B8" s="36"/>
      <c r="C8" s="30"/>
      <c r="D8" s="30"/>
      <c r="E8" s="30"/>
      <c r="F8" s="30"/>
      <c r="G8" s="30"/>
      <c r="H8" s="31"/>
      <c r="I8" s="30"/>
      <c r="J8" s="31"/>
      <c r="K8" s="30"/>
      <c r="L8" s="30">
        <v>1086</v>
      </c>
      <c r="M8" s="30">
        <v>830</v>
      </c>
      <c r="N8" s="30">
        <f t="shared" si="2"/>
        <v>256</v>
      </c>
      <c r="O8" s="32">
        <v>1086</v>
      </c>
      <c r="P8" s="34"/>
    </row>
    <row r="9" spans="1:16" s="28" customFormat="1" ht="33" customHeight="1" thickBot="1">
      <c r="A9" s="18" t="s">
        <v>6</v>
      </c>
      <c r="B9" s="13">
        <f>SUM(B3:B7)</f>
        <v>3697</v>
      </c>
      <c r="C9" s="13">
        <f>SUM(C3:C7)</f>
        <v>4218</v>
      </c>
      <c r="D9" s="13">
        <f t="shared" si="0"/>
        <v>-521</v>
      </c>
      <c r="E9" s="13">
        <f>SUM(E3:E8)</f>
        <v>57814</v>
      </c>
      <c r="F9" s="13">
        <f>SUM(F3:F7)</f>
        <v>57307</v>
      </c>
      <c r="G9" s="13">
        <f>E9-F9</f>
        <v>507</v>
      </c>
      <c r="H9" s="14">
        <f>E9/B9</f>
        <v>15.63808493373005</v>
      </c>
      <c r="I9" s="13">
        <v>13.6</v>
      </c>
      <c r="J9" s="14">
        <f t="shared" si="1"/>
        <v>2.038084933730051</v>
      </c>
      <c r="K9" s="13">
        <f>SUM(K3:K8)</f>
        <v>4315</v>
      </c>
      <c r="L9" s="13">
        <f>SUM(L3:L8)</f>
        <v>53446</v>
      </c>
      <c r="M9" s="13">
        <f>SUM(M3:M8)</f>
        <v>53511</v>
      </c>
      <c r="N9" s="13">
        <f>SUM(N3:N8)</f>
        <v>-65</v>
      </c>
      <c r="O9" s="14">
        <f>SUM(O3:O8)</f>
        <v>58780.441176470595</v>
      </c>
      <c r="P9" s="33">
        <f>O9*3.4/L9</f>
        <v>3.7393537402237778</v>
      </c>
    </row>
  </sheetData>
  <sheetProtection/>
  <mergeCells count="1">
    <mergeCell ref="A1:P1"/>
  </mergeCells>
  <printOptions/>
  <pageMargins left="0" right="0" top="0" bottom="0" header="0.31496062992125984" footer="0.31496062992125984"/>
  <pageSetup fitToHeight="1" fitToWidth="1" orientation="landscape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"/>
  <sheetViews>
    <sheetView tabSelected="1" workbookViewId="0" topLeftCell="A1">
      <selection activeCell="K12" sqref="K12"/>
    </sheetView>
  </sheetViews>
  <sheetFormatPr defaultColWidth="9.140625" defaultRowHeight="15"/>
  <cols>
    <col min="1" max="1" width="19.7109375" style="0" customWidth="1"/>
    <col min="2" max="2" width="10.00390625" style="0" customWidth="1"/>
    <col min="3" max="3" width="9.28125" style="0" customWidth="1"/>
    <col min="4" max="4" width="9.8515625" style="0" customWidth="1"/>
    <col min="5" max="5" width="11.00390625" style="0" customWidth="1"/>
    <col min="6" max="6" width="9.57421875" style="0" customWidth="1"/>
    <col min="7" max="7" width="10.00390625" style="0" customWidth="1"/>
    <col min="8" max="8" width="9.421875" style="0" customWidth="1"/>
    <col min="9" max="9" width="9.28125" style="0" customWidth="1"/>
    <col min="11" max="11" width="11.8515625" style="0" customWidth="1"/>
    <col min="12" max="12" width="10.421875" style="0" customWidth="1"/>
    <col min="13" max="13" width="10.7109375" style="0" customWidth="1"/>
    <col min="14" max="14" width="10.00390625" style="0" customWidth="1"/>
    <col min="15" max="15" width="10.7109375" style="0" customWidth="1"/>
    <col min="16" max="16" width="8.8515625" style="0" customWidth="1"/>
  </cols>
  <sheetData>
    <row r="1" spans="1:16" s="1" customFormat="1" ht="84" customHeight="1" thickBot="1">
      <c r="A1" s="37" t="s">
        <v>23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8"/>
    </row>
    <row r="2" spans="1:16" s="6" customFormat="1" ht="75.75" customHeight="1" thickBot="1">
      <c r="A2" s="7" t="s">
        <v>0</v>
      </c>
      <c r="B2" s="8" t="s">
        <v>1</v>
      </c>
      <c r="C2" s="8" t="s">
        <v>9</v>
      </c>
      <c r="D2" s="8" t="s">
        <v>2</v>
      </c>
      <c r="E2" s="8" t="s">
        <v>11</v>
      </c>
      <c r="F2" s="8" t="s">
        <v>12</v>
      </c>
      <c r="G2" s="8" t="s">
        <v>4</v>
      </c>
      <c r="H2" s="8" t="s">
        <v>3</v>
      </c>
      <c r="I2" s="8" t="s">
        <v>10</v>
      </c>
      <c r="J2" s="8" t="s">
        <v>4</v>
      </c>
      <c r="K2" s="8" t="s">
        <v>13</v>
      </c>
      <c r="L2" s="8" t="s">
        <v>14</v>
      </c>
      <c r="M2" s="8" t="s">
        <v>15</v>
      </c>
      <c r="N2" s="8" t="s">
        <v>4</v>
      </c>
      <c r="O2" s="9" t="s">
        <v>16</v>
      </c>
      <c r="P2" s="10" t="s">
        <v>7</v>
      </c>
    </row>
    <row r="3" spans="1:16" s="5" customFormat="1" ht="51.75" customHeight="1">
      <c r="A3" s="21" t="s">
        <v>17</v>
      </c>
      <c r="B3" s="19">
        <v>1024</v>
      </c>
      <c r="C3" s="2">
        <v>1150</v>
      </c>
      <c r="D3" s="2">
        <f aca="true" t="shared" si="0" ref="D3:D9">B3-C3</f>
        <v>-126</v>
      </c>
      <c r="E3" s="2">
        <v>13277</v>
      </c>
      <c r="F3" s="2">
        <v>12627</v>
      </c>
      <c r="G3" s="2">
        <f aca="true" t="shared" si="1" ref="G3:G9">E3-F3</f>
        <v>650</v>
      </c>
      <c r="H3" s="3">
        <f>E3/B3</f>
        <v>12.9658203125</v>
      </c>
      <c r="I3" s="2">
        <v>11</v>
      </c>
      <c r="J3" s="3">
        <f aca="true" t="shared" si="2" ref="J3:J9">H3-I3</f>
        <v>1.9658203125</v>
      </c>
      <c r="K3" s="2">
        <v>567</v>
      </c>
      <c r="L3" s="2">
        <v>12710</v>
      </c>
      <c r="M3" s="2">
        <v>12070</v>
      </c>
      <c r="N3" s="2">
        <f aca="true" t="shared" si="3" ref="N3:N9">L3-M3</f>
        <v>640</v>
      </c>
      <c r="O3" s="4">
        <f>L3*P3/3.4</f>
        <v>14952.94117647059</v>
      </c>
      <c r="P3" s="16">
        <v>4</v>
      </c>
    </row>
    <row r="4" spans="1:16" s="5" customFormat="1" ht="51.75" customHeight="1">
      <c r="A4" s="15" t="s">
        <v>18</v>
      </c>
      <c r="B4" s="19">
        <v>1213</v>
      </c>
      <c r="C4" s="2">
        <v>1267</v>
      </c>
      <c r="D4" s="2">
        <f t="shared" si="0"/>
        <v>-54</v>
      </c>
      <c r="E4" s="2">
        <v>23452</v>
      </c>
      <c r="F4" s="2">
        <v>18435</v>
      </c>
      <c r="G4" s="2">
        <f t="shared" si="1"/>
        <v>5017</v>
      </c>
      <c r="H4" s="3">
        <f>E4/B4</f>
        <v>19.333882934872218</v>
      </c>
      <c r="I4" s="2">
        <v>12.1</v>
      </c>
      <c r="J4" s="3">
        <f t="shared" si="2"/>
        <v>7.233882934872218</v>
      </c>
      <c r="K4" s="2">
        <v>1512</v>
      </c>
      <c r="L4" s="2">
        <v>21940</v>
      </c>
      <c r="M4" s="2">
        <v>17197</v>
      </c>
      <c r="N4" s="2">
        <f t="shared" si="3"/>
        <v>4743</v>
      </c>
      <c r="O4" s="4">
        <f>L4*P4/3.4</f>
        <v>23875.88235294118</v>
      </c>
      <c r="P4" s="16">
        <v>3.7</v>
      </c>
    </row>
    <row r="5" spans="1:16" s="5" customFormat="1" ht="33" customHeight="1">
      <c r="A5" s="15" t="s">
        <v>19</v>
      </c>
      <c r="B5" s="19">
        <v>900</v>
      </c>
      <c r="C5" s="2">
        <v>900</v>
      </c>
      <c r="D5" s="2">
        <f t="shared" si="0"/>
        <v>0</v>
      </c>
      <c r="E5" s="2">
        <v>12966</v>
      </c>
      <c r="F5" s="2">
        <v>14358</v>
      </c>
      <c r="G5" s="2">
        <f t="shared" si="1"/>
        <v>-1392</v>
      </c>
      <c r="H5" s="3">
        <f>E5/B5</f>
        <v>14.406666666666666</v>
      </c>
      <c r="I5" s="2">
        <v>16</v>
      </c>
      <c r="J5" s="3">
        <f t="shared" si="2"/>
        <v>-1.5933333333333337</v>
      </c>
      <c r="K5" s="2">
        <v>1630</v>
      </c>
      <c r="L5" s="2">
        <v>10132</v>
      </c>
      <c r="M5" s="2">
        <v>10132</v>
      </c>
      <c r="N5" s="2">
        <f t="shared" si="3"/>
        <v>0</v>
      </c>
      <c r="O5" s="4">
        <f>L5*P5/3.4</f>
        <v>11324</v>
      </c>
      <c r="P5" s="16">
        <v>3.8</v>
      </c>
    </row>
    <row r="6" spans="1:16" s="5" customFormat="1" ht="33" customHeight="1">
      <c r="A6" s="27" t="s">
        <v>5</v>
      </c>
      <c r="B6" s="20"/>
      <c r="C6" s="11">
        <v>342</v>
      </c>
      <c r="D6" s="11">
        <f t="shared" si="0"/>
        <v>-342</v>
      </c>
      <c r="E6" s="11"/>
      <c r="F6" s="11">
        <v>4971</v>
      </c>
      <c r="G6" s="11">
        <f t="shared" si="1"/>
        <v>-4971</v>
      </c>
      <c r="H6" s="12"/>
      <c r="I6" s="11">
        <v>14.6</v>
      </c>
      <c r="J6" s="12">
        <f t="shared" si="2"/>
        <v>-14.6</v>
      </c>
      <c r="K6" s="11">
        <f>SUM(F6:J6)</f>
        <v>0</v>
      </c>
      <c r="L6" s="11">
        <f>SUM(K6)</f>
        <v>0</v>
      </c>
      <c r="M6" s="11">
        <v>4801</v>
      </c>
      <c r="N6" s="11">
        <f t="shared" si="3"/>
        <v>-4801</v>
      </c>
      <c r="O6" s="12">
        <f>L6*P6/3.4</f>
        <v>0</v>
      </c>
      <c r="P6" s="17"/>
    </row>
    <row r="7" spans="1:16" s="5" customFormat="1" ht="33" customHeight="1">
      <c r="A7" s="15" t="s">
        <v>20</v>
      </c>
      <c r="B7" s="19">
        <v>560</v>
      </c>
      <c r="C7" s="2">
        <v>559</v>
      </c>
      <c r="D7" s="2">
        <f t="shared" si="0"/>
        <v>1</v>
      </c>
      <c r="E7" s="2">
        <v>8147</v>
      </c>
      <c r="F7" s="2">
        <v>7104</v>
      </c>
      <c r="G7" s="2">
        <f t="shared" si="1"/>
        <v>1043</v>
      </c>
      <c r="H7" s="3">
        <f>E7/B7</f>
        <v>14.548214285714286</v>
      </c>
      <c r="I7" s="2">
        <v>12.7</v>
      </c>
      <c r="J7" s="3">
        <f t="shared" si="2"/>
        <v>1.8482142857142865</v>
      </c>
      <c r="K7" s="2">
        <v>427</v>
      </c>
      <c r="L7" s="2">
        <v>7712</v>
      </c>
      <c r="M7" s="2">
        <v>6550</v>
      </c>
      <c r="N7" s="2">
        <f t="shared" si="3"/>
        <v>1162</v>
      </c>
      <c r="O7" s="4">
        <f>L7*P7/3.4</f>
        <v>8846.117647058823</v>
      </c>
      <c r="P7" s="16">
        <v>3.9</v>
      </c>
    </row>
    <row r="8" spans="1:16" s="5" customFormat="1" ht="33" customHeight="1" thickBot="1">
      <c r="A8" s="29" t="s">
        <v>8</v>
      </c>
      <c r="B8" s="30"/>
      <c r="C8" s="30"/>
      <c r="D8" s="30"/>
      <c r="E8" s="30"/>
      <c r="F8" s="30"/>
      <c r="G8" s="30"/>
      <c r="H8" s="31"/>
      <c r="I8" s="30"/>
      <c r="J8" s="31"/>
      <c r="K8" s="30">
        <f>SUM(F8:J8)</f>
        <v>0</v>
      </c>
      <c r="L8" s="30">
        <v>1204</v>
      </c>
      <c r="M8" s="30">
        <v>932</v>
      </c>
      <c r="N8" s="30">
        <f t="shared" si="3"/>
        <v>272</v>
      </c>
      <c r="O8" s="32">
        <v>1204</v>
      </c>
      <c r="P8" s="34"/>
    </row>
    <row r="9" spans="1:16" s="28" customFormat="1" ht="33" customHeight="1" thickBot="1">
      <c r="A9" s="18" t="s">
        <v>6</v>
      </c>
      <c r="B9" s="13">
        <f>SUM(B3:B7)</f>
        <v>3697</v>
      </c>
      <c r="C9" s="13">
        <f>SUM(C3:C7)</f>
        <v>4218</v>
      </c>
      <c r="D9" s="13">
        <f t="shared" si="0"/>
        <v>-521</v>
      </c>
      <c r="E9" s="13">
        <f>SUM(E3:E8)</f>
        <v>57842</v>
      </c>
      <c r="F9" s="13">
        <f>SUM(F3:F7)</f>
        <v>57495</v>
      </c>
      <c r="G9" s="13">
        <f t="shared" si="1"/>
        <v>347</v>
      </c>
      <c r="H9" s="14">
        <f>E9/B9</f>
        <v>15.645658642142278</v>
      </c>
      <c r="I9" s="13">
        <v>13.6</v>
      </c>
      <c r="J9" s="14">
        <f t="shared" si="2"/>
        <v>2.0456586421422784</v>
      </c>
      <c r="K9" s="13">
        <f>SUM(K3:K8)</f>
        <v>4136</v>
      </c>
      <c r="L9" s="13">
        <f>SUM(L3:L8)</f>
        <v>53698</v>
      </c>
      <c r="M9" s="13">
        <f>SUM(M3:M8)</f>
        <v>51682</v>
      </c>
      <c r="N9" s="13">
        <f t="shared" si="3"/>
        <v>2016</v>
      </c>
      <c r="O9" s="14">
        <f>SUM(O3:O8)</f>
        <v>60202.941176470595</v>
      </c>
      <c r="P9" s="33">
        <f>O9*3.4/L9</f>
        <v>3.8118738128049467</v>
      </c>
    </row>
  </sheetData>
  <sheetProtection/>
  <mergeCells count="1">
    <mergeCell ref="A1:P1"/>
  </mergeCells>
  <printOptions/>
  <pageMargins left="0" right="0" top="0" bottom="0" header="0.31496062992125984" footer="0.31496062992125984"/>
  <pageSetup fitToHeight="1" fitToWidth="1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Петрова А.А.</dc:creator>
  <cp:keywords/>
  <dc:description/>
  <cp:lastModifiedBy>sox-4</cp:lastModifiedBy>
  <cp:lastPrinted>2015-08-11T06:55:30Z</cp:lastPrinted>
  <dcterms:created xsi:type="dcterms:W3CDTF">2014-09-03T05:37:13Z</dcterms:created>
  <dcterms:modified xsi:type="dcterms:W3CDTF">2015-08-14T07:28:36Z</dcterms:modified>
  <cp:category/>
  <cp:version/>
  <cp:contentType/>
  <cp:contentStatus/>
</cp:coreProperties>
</file>