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5.09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<sst xmlns="http://schemas.openxmlformats.org/spreadsheetml/2006/main" count="163" uniqueCount="40">
  <si>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</si>
  <si>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</si>
  <si>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</si>
  <si>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</si>
  <si>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</si>
  <si>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</si>
  <si>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</si>
  <si>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</si>
  <si>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</si>
  <si>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</si>
  <si>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</si>
  <si>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</si>
  <si>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</si>
  <si>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</si>
  <si>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</si>
  <si>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</si>
  <si>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</si>
  <si>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</si>
  <si>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</si>
  <si>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</si>
  <si>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</si>
  <si>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</si>
  <si>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</si>
  <si>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</si>
  <si>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</si>
  <si>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</si>
  <si>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</si>
  <si>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</si>
  <si>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</si>
  <si>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</si>
  <si>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</si>
  <si>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</si>
  <si>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</si>
  <si>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</si>
  <si>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15.09.2015 года</t>
  </si>
  <si>
    <t>Уборка кукурузы</t>
  </si>
  <si>
    <t>План, га</t>
  </si>
  <si>
    <t>Факт, га</t>
  </si>
  <si>
    <t>Валовка, т</t>
  </si>
  <si>
    <t>У-ть, ц/га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</si>
</sst>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56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164" fontId="22" fillId="0" borderId="57" xfId="0" applyNumberFormat="1" applyFont="1" applyBorder="1" applyAlignment="1">
      <alignment horizontal="center" vertical="center" wrapText="1"/>
    </xf>
    <xf numFmtId="1" fontId="22" fillId="0" borderId="57" xfId="0" applyNumberFormat="1" applyFont="1" applyBorder="1" applyAlignment="1">
      <alignment horizontal="center" vertical="center" wrapText="1"/>
    </xf>
    <xf numFmtId="164" fontId="22" fillId="0" borderId="41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64" fontId="24" fillId="0" borderId="52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8" t="s">
        <v>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6"/>
      <c r="V1" s="126"/>
      <c r="W1" s="126"/>
    </row>
    <row r="2" spans="1:25" ht="42.75" customHeight="1" thickBot="1">
      <c r="A2" s="119" t="s">
        <v>1</v>
      </c>
      <c r="B2" s="122" t="s">
        <v>2</v>
      </c>
      <c r="C2" s="123"/>
      <c r="D2" s="124"/>
      <c r="E2" s="129" t="s">
        <v>4</v>
      </c>
      <c r="F2" s="130"/>
      <c r="G2" s="130"/>
      <c r="H2" s="130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/>
      <c r="U2" s="119" t="s">
        <v>22</v>
      </c>
      <c r="V2" s="119" t="s">
        <v>8</v>
      </c>
      <c r="W2" s="133" t="s">
        <v>9</v>
      </c>
      <c r="X2" s="111" t="s">
        <v>19</v>
      </c>
      <c r="Y2" s="112"/>
    </row>
    <row r="3" spans="1:25" ht="42.75" customHeight="1" thickBot="1">
      <c r="A3" s="120"/>
      <c r="B3" s="125"/>
      <c r="C3" s="126"/>
      <c r="D3" s="127"/>
      <c r="E3" s="115" t="s">
        <v>3</v>
      </c>
      <c r="F3" s="116"/>
      <c r="G3" s="117"/>
      <c r="H3" s="118"/>
      <c r="I3" s="115" t="s">
        <v>5</v>
      </c>
      <c r="J3" s="116"/>
      <c r="K3" s="117"/>
      <c r="L3" s="118"/>
      <c r="M3" s="115" t="s">
        <v>6</v>
      </c>
      <c r="N3" s="116"/>
      <c r="O3" s="117"/>
      <c r="P3" s="118"/>
      <c r="Q3" s="115" t="s">
        <v>7</v>
      </c>
      <c r="R3" s="116"/>
      <c r="S3" s="117"/>
      <c r="T3" s="118"/>
      <c r="U3" s="120"/>
      <c r="V3" s="120"/>
      <c r="W3" s="134"/>
      <c r="X3" s="113"/>
      <c r="Y3" s="114"/>
    </row>
    <row r="4" spans="1:25" ht="42.75" customHeight="1" thickBot="1">
      <c r="A4" s="12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1"/>
      <c r="V4" s="121"/>
      <c r="W4" s="13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8" t="s">
        <v>24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6"/>
      <c r="V1" s="126"/>
      <c r="W1" s="126"/>
    </row>
    <row r="2" spans="1:25" ht="42.75" customHeight="1" thickBot="1">
      <c r="A2" s="119" t="s">
        <v>1</v>
      </c>
      <c r="B2" s="122" t="s">
        <v>2</v>
      </c>
      <c r="C2" s="123"/>
      <c r="D2" s="124"/>
      <c r="E2" s="129" t="s">
        <v>4</v>
      </c>
      <c r="F2" s="130"/>
      <c r="G2" s="130"/>
      <c r="H2" s="130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/>
      <c r="U2" s="119" t="s">
        <v>22</v>
      </c>
      <c r="V2" s="119" t="s">
        <v>8</v>
      </c>
      <c r="W2" s="133" t="s">
        <v>9</v>
      </c>
      <c r="X2" s="111" t="s">
        <v>19</v>
      </c>
      <c r="Y2" s="112"/>
    </row>
    <row r="3" spans="1:25" ht="42.75" customHeight="1" thickBot="1">
      <c r="A3" s="120"/>
      <c r="B3" s="125"/>
      <c r="C3" s="126"/>
      <c r="D3" s="127"/>
      <c r="E3" s="115" t="s">
        <v>3</v>
      </c>
      <c r="F3" s="116"/>
      <c r="G3" s="117"/>
      <c r="H3" s="118"/>
      <c r="I3" s="115" t="s">
        <v>5</v>
      </c>
      <c r="J3" s="116"/>
      <c r="K3" s="117"/>
      <c r="L3" s="118"/>
      <c r="M3" s="115" t="s">
        <v>6</v>
      </c>
      <c r="N3" s="116"/>
      <c r="O3" s="117"/>
      <c r="P3" s="118"/>
      <c r="Q3" s="115" t="s">
        <v>7</v>
      </c>
      <c r="R3" s="116"/>
      <c r="S3" s="117"/>
      <c r="T3" s="118"/>
      <c r="U3" s="120"/>
      <c r="V3" s="120"/>
      <c r="W3" s="134"/>
      <c r="X3" s="113"/>
      <c r="Y3" s="114"/>
    </row>
    <row r="4" spans="1:25" ht="42.75" customHeight="1" thickBot="1">
      <c r="A4" s="12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1"/>
      <c r="V4" s="121"/>
      <c r="W4" s="13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6"/>
      <c r="V1" s="126"/>
      <c r="W1" s="126"/>
    </row>
    <row r="2" spans="1:25" ht="42.75" customHeight="1" thickBot="1">
      <c r="A2" s="119" t="s">
        <v>1</v>
      </c>
      <c r="B2" s="122" t="s">
        <v>2</v>
      </c>
      <c r="C2" s="123"/>
      <c r="D2" s="124"/>
      <c r="E2" s="129" t="s">
        <v>4</v>
      </c>
      <c r="F2" s="130"/>
      <c r="G2" s="130"/>
      <c r="H2" s="130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/>
      <c r="U2" s="119" t="s">
        <v>22</v>
      </c>
      <c r="V2" s="119" t="s">
        <v>8</v>
      </c>
      <c r="W2" s="133" t="s">
        <v>9</v>
      </c>
      <c r="X2" s="111" t="s">
        <v>19</v>
      </c>
      <c r="Y2" s="112"/>
    </row>
    <row r="3" spans="1:25" ht="42.75" customHeight="1" thickBot="1">
      <c r="A3" s="120"/>
      <c r="B3" s="125"/>
      <c r="C3" s="126"/>
      <c r="D3" s="127"/>
      <c r="E3" s="115" t="s">
        <v>3</v>
      </c>
      <c r="F3" s="116"/>
      <c r="G3" s="117"/>
      <c r="H3" s="118"/>
      <c r="I3" s="115" t="s">
        <v>5</v>
      </c>
      <c r="J3" s="116"/>
      <c r="K3" s="117"/>
      <c r="L3" s="118"/>
      <c r="M3" s="115" t="s">
        <v>6</v>
      </c>
      <c r="N3" s="116"/>
      <c r="O3" s="117"/>
      <c r="P3" s="118"/>
      <c r="Q3" s="115" t="s">
        <v>7</v>
      </c>
      <c r="R3" s="116"/>
      <c r="S3" s="117"/>
      <c r="T3" s="118"/>
      <c r="U3" s="120"/>
      <c r="V3" s="120"/>
      <c r="W3" s="134"/>
      <c r="X3" s="113"/>
      <c r="Y3" s="114"/>
    </row>
    <row r="4" spans="1:25" ht="42.75" customHeight="1" thickBot="1">
      <c r="A4" s="12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1"/>
      <c r="V4" s="121"/>
      <c r="W4" s="13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9" sqref="M19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6"/>
      <c r="AB1" s="126"/>
      <c r="AC1" s="126"/>
      <c r="AD1" s="126"/>
      <c r="AE1" s="126"/>
    </row>
    <row r="2" spans="1:31" ht="42.75" customHeight="1" thickBot="1">
      <c r="A2" s="143" t="s">
        <v>1</v>
      </c>
      <c r="B2" s="146" t="s">
        <v>2</v>
      </c>
      <c r="C2" s="140"/>
      <c r="D2" s="141"/>
      <c r="E2" s="157" t="s">
        <v>35</v>
      </c>
      <c r="F2" s="158"/>
      <c r="G2" s="158"/>
      <c r="H2" s="158"/>
      <c r="I2" s="159"/>
      <c r="J2" s="150" t="s">
        <v>4</v>
      </c>
      <c r="K2" s="151"/>
      <c r="L2" s="151"/>
      <c r="M2" s="151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  <c r="Z2" s="154" t="s">
        <v>28</v>
      </c>
      <c r="AA2" s="119" t="s">
        <v>29</v>
      </c>
      <c r="AB2" s="119" t="s">
        <v>8</v>
      </c>
      <c r="AC2" s="119" t="s">
        <v>30</v>
      </c>
      <c r="AD2" s="146" t="s">
        <v>33</v>
      </c>
      <c r="AE2" s="141"/>
    </row>
    <row r="3" spans="1:31" ht="42.75" customHeight="1" thickBot="1">
      <c r="A3" s="144"/>
      <c r="B3" s="147"/>
      <c r="C3" s="148"/>
      <c r="D3" s="149"/>
      <c r="E3" s="160"/>
      <c r="F3" s="161"/>
      <c r="G3" s="161"/>
      <c r="H3" s="161"/>
      <c r="I3" s="162"/>
      <c r="J3" s="150" t="s">
        <v>3</v>
      </c>
      <c r="K3" s="151"/>
      <c r="L3" s="151"/>
      <c r="M3" s="163"/>
      <c r="N3" s="136" t="s">
        <v>5</v>
      </c>
      <c r="O3" s="137"/>
      <c r="P3" s="138"/>
      <c r="Q3" s="139"/>
      <c r="R3" s="136" t="s">
        <v>6</v>
      </c>
      <c r="S3" s="137"/>
      <c r="T3" s="138"/>
      <c r="U3" s="139"/>
      <c r="V3" s="136" t="s">
        <v>7</v>
      </c>
      <c r="W3" s="137"/>
      <c r="X3" s="138"/>
      <c r="Y3" s="139"/>
      <c r="Z3" s="155"/>
      <c r="AA3" s="120"/>
      <c r="AB3" s="120"/>
      <c r="AC3" s="120"/>
      <c r="AD3" s="164"/>
      <c r="AE3" s="142"/>
    </row>
    <row r="4" spans="1:31" ht="42.75" customHeight="1" thickBot="1">
      <c r="A4" s="145"/>
      <c r="B4" s="46" t="s">
        <v>10</v>
      </c>
      <c r="C4" s="47" t="s">
        <v>11</v>
      </c>
      <c r="D4" s="48" t="s">
        <v>0</v>
      </c>
      <c r="E4" s="165" t="s">
        <v>36</v>
      </c>
      <c r="F4" s="166" t="s">
        <v>37</v>
      </c>
      <c r="G4" s="166" t="s">
        <v>0</v>
      </c>
      <c r="H4" s="167" t="s">
        <v>38</v>
      </c>
      <c r="I4" s="168" t="s">
        <v>39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56"/>
      <c r="AA4" s="121"/>
      <c r="AB4" s="121"/>
      <c r="AC4" s="121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2635</v>
      </c>
      <c r="D5" s="64">
        <f aca="true" t="shared" si="0" ref="D5:D10">C5/B5*100</f>
        <v>96.8393972804116</v>
      </c>
      <c r="E5" s="169">
        <v>122</v>
      </c>
      <c r="F5" s="170"/>
      <c r="G5" s="171">
        <f>F5*100/E5</f>
        <v>0</v>
      </c>
      <c r="H5" s="172"/>
      <c r="I5" s="173" t="e">
        <f>H5/F5*10</f>
        <v>#DIV/0!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12225</v>
      </c>
      <c r="P5" s="67">
        <f aca="true" t="shared" si="3" ref="P5:P10">O5/N5*100</f>
        <v>136.51591289782246</v>
      </c>
      <c r="Q5" s="64">
        <f aca="true" t="shared" si="4" ref="Q5:Q10">O5*0.32</f>
        <v>3912</v>
      </c>
      <c r="R5" s="65">
        <v>5400</v>
      </c>
      <c r="S5" s="66">
        <v>7935</v>
      </c>
      <c r="T5" s="67">
        <f aca="true" t="shared" si="5" ref="T5:T10">S5/R5*100</f>
        <v>146.94444444444446</v>
      </c>
      <c r="U5" s="64">
        <f aca="true" t="shared" si="6" ref="U5:U10">S5*0.18</f>
        <v>1428.3</v>
      </c>
      <c r="V5" s="65"/>
      <c r="W5" s="66"/>
      <c r="X5" s="67"/>
      <c r="Y5" s="64"/>
      <c r="Z5" s="68">
        <f aca="true" t="shared" si="7" ref="Z5:Z10">(K5+O5+S5+W5)/(J5+N5+R5+V5)*100</f>
        <v>138.1282941252089</v>
      </c>
      <c r="AA5" s="68">
        <f>M5+Q5+U5+Y5</f>
        <v>5938.8</v>
      </c>
      <c r="AB5" s="69">
        <v>1646</v>
      </c>
      <c r="AC5" s="70">
        <f>AA5/AB5*10</f>
        <v>36.08019441069259</v>
      </c>
      <c r="AD5" s="65">
        <v>254</v>
      </c>
      <c r="AE5" s="64">
        <f aca="true" t="shared" si="8" ref="AE5:AE10">AD5*0.22</f>
        <v>55.88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/>
      <c r="G6" s="174">
        <f>F6*100/E6</f>
        <v>0</v>
      </c>
      <c r="H6" s="175"/>
      <c r="I6" s="176" t="e">
        <f>H6/F6*10</f>
        <v>#DIV/0!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4600</v>
      </c>
      <c r="T6" s="67">
        <f t="shared" si="5"/>
        <v>55.25525525525525</v>
      </c>
      <c r="U6" s="64">
        <f t="shared" si="6"/>
        <v>828</v>
      </c>
      <c r="V6" s="72"/>
      <c r="W6" s="73"/>
      <c r="X6" s="67"/>
      <c r="Y6" s="64"/>
      <c r="Z6" s="68">
        <f t="shared" si="7"/>
        <v>95.27548209366391</v>
      </c>
      <c r="AA6" s="68">
        <f>M6+Q6+U6+Y6</f>
        <v>6193.27</v>
      </c>
      <c r="AB6" s="74">
        <v>2000</v>
      </c>
      <c r="AC6" s="70">
        <f>AA6/AB6*10</f>
        <v>30.96635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494</v>
      </c>
      <c r="D7" s="103">
        <f t="shared" si="0"/>
        <v>23.523809523809526</v>
      </c>
      <c r="E7" s="72">
        <v>200</v>
      </c>
      <c r="F7" s="73"/>
      <c r="G7" s="174">
        <f>F7*100/E7</f>
        <v>0</v>
      </c>
      <c r="H7" s="175"/>
      <c r="I7" s="176" t="e">
        <f>H7/F7*10</f>
        <v>#DIV/0!</v>
      </c>
      <c r="J7" s="88">
        <v>500</v>
      </c>
      <c r="K7" s="71">
        <v>246</v>
      </c>
      <c r="L7" s="67">
        <f t="shared" si="1"/>
        <v>49.2</v>
      </c>
      <c r="M7" s="64">
        <f t="shared" si="2"/>
        <v>110.7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3992</v>
      </c>
      <c r="T7" s="67">
        <f t="shared" si="5"/>
        <v>79.84</v>
      </c>
      <c r="U7" s="64">
        <f t="shared" si="6"/>
        <v>718.56</v>
      </c>
      <c r="V7" s="88"/>
      <c r="W7" s="71"/>
      <c r="X7" s="105"/>
      <c r="Y7" s="103"/>
      <c r="Z7" s="68">
        <f t="shared" si="7"/>
        <v>49.858823529411765</v>
      </c>
      <c r="AA7" s="106">
        <f>M7+Q7+U7+Y7</f>
        <v>829.26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2474</v>
      </c>
      <c r="D8" s="64">
        <f t="shared" si="0"/>
        <v>61.85000000000001</v>
      </c>
      <c r="E8" s="72">
        <v>547</v>
      </c>
      <c r="F8" s="73">
        <v>95</v>
      </c>
      <c r="G8" s="174">
        <f>F8*100/E8</f>
        <v>17.36745886654479</v>
      </c>
      <c r="H8" s="175">
        <v>2258</v>
      </c>
      <c r="I8" s="176">
        <f>H8/F8*10</f>
        <v>237.68421052631578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5994</v>
      </c>
      <c r="T8" s="67">
        <f t="shared" si="5"/>
        <v>56.84210526315789</v>
      </c>
      <c r="U8" s="64">
        <f t="shared" si="6"/>
        <v>1078.92</v>
      </c>
      <c r="V8" s="72">
        <v>300</v>
      </c>
      <c r="W8" s="73">
        <v>229</v>
      </c>
      <c r="X8" s="67">
        <f>W8/V8*100</f>
        <v>76.33333333333333</v>
      </c>
      <c r="Y8" s="64">
        <f>W8*0.85</f>
        <v>194.65</v>
      </c>
      <c r="Z8" s="68">
        <f t="shared" si="7"/>
        <v>74.02732919254659</v>
      </c>
      <c r="AA8" s="68">
        <f>M8+Q8+U8+Y8</f>
        <v>4116.78</v>
      </c>
      <c r="AB8" s="74">
        <v>1961</v>
      </c>
      <c r="AC8" s="70">
        <f>AA8/AB8*10</f>
        <v>20.993268740438552</v>
      </c>
      <c r="AD8" s="72">
        <v>210</v>
      </c>
      <c r="AE8" s="64">
        <f t="shared" si="8"/>
        <v>46.2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77"/>
      <c r="H9" s="178"/>
      <c r="I9" s="179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186</v>
      </c>
      <c r="AE9" s="76">
        <f t="shared" si="8"/>
        <v>40.92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11772</v>
      </c>
      <c r="D10" s="92">
        <f t="shared" si="0"/>
        <v>77.44736842105263</v>
      </c>
      <c r="E10" s="90">
        <f>SUM(E5:E9)</f>
        <v>1019</v>
      </c>
      <c r="F10" s="91">
        <f>SUM(F5:F9)</f>
        <v>95</v>
      </c>
      <c r="G10" s="99">
        <f>F10*100/E10</f>
        <v>9.322865554465162</v>
      </c>
      <c r="H10" s="180">
        <f>SUM(H7:H9)</f>
        <v>2258</v>
      </c>
      <c r="I10" s="181">
        <f>H10/F10*10</f>
        <v>237.68421052631578</v>
      </c>
      <c r="J10" s="98">
        <f>SUM(J5:J9)</f>
        <v>4733</v>
      </c>
      <c r="K10" s="91">
        <f>SUM(K5:K9)</f>
        <v>4258</v>
      </c>
      <c r="L10" s="93">
        <f t="shared" si="1"/>
        <v>89.96408197760405</v>
      </c>
      <c r="M10" s="93">
        <f t="shared" si="2"/>
        <v>1916.1000000000001</v>
      </c>
      <c r="N10" s="90">
        <f>SUM(N5:N9)</f>
        <v>36760</v>
      </c>
      <c r="O10" s="91">
        <f>SUM(O5:O9)</f>
        <v>41233</v>
      </c>
      <c r="P10" s="99">
        <f t="shared" si="3"/>
        <v>112.16811751904243</v>
      </c>
      <c r="Q10" s="92">
        <f t="shared" si="4"/>
        <v>13194.56</v>
      </c>
      <c r="R10" s="97">
        <f>SUM(R5:R9)</f>
        <v>34670</v>
      </c>
      <c r="S10" s="91">
        <f>SUM(S5:S9)</f>
        <v>29544</v>
      </c>
      <c r="T10" s="93">
        <f t="shared" si="5"/>
        <v>85.2148831843092</v>
      </c>
      <c r="U10" s="92">
        <f t="shared" si="6"/>
        <v>5317.92</v>
      </c>
      <c r="V10" s="90">
        <f>SUM(V5:V9)</f>
        <v>300</v>
      </c>
      <c r="W10" s="101">
        <f>SUM(W8:W9)</f>
        <v>229</v>
      </c>
      <c r="X10" s="93">
        <f>SUM(X8:X9)</f>
        <v>76.33333333333333</v>
      </c>
      <c r="Y10" s="92">
        <f>W10*0.85</f>
        <v>194.65</v>
      </c>
      <c r="Z10" s="94">
        <f t="shared" si="7"/>
        <v>98.43192132142343</v>
      </c>
      <c r="AA10" s="96">
        <f>SUM(AA5:AA9)</f>
        <v>20623.23</v>
      </c>
      <c r="AB10" s="100">
        <f>SUM(AB5:AB9)</f>
        <v>6537</v>
      </c>
      <c r="AC10" s="182">
        <f>AA10/AB10*10</f>
        <v>31.548462597521798</v>
      </c>
      <c r="AD10" s="183">
        <f>SUM(AD5:AD9)</f>
        <v>1350</v>
      </c>
      <c r="AE10" s="181">
        <f t="shared" si="8"/>
        <v>297</v>
      </c>
    </row>
    <row r="14" ht="12" customHeight="1"/>
  </sheetData>
  <mergeCells count="14">
    <mergeCell ref="AD2:AE3"/>
    <mergeCell ref="J3:M3"/>
    <mergeCell ref="N3:Q3"/>
    <mergeCell ref="R3:U3"/>
    <mergeCell ref="V3:Y3"/>
    <mergeCell ref="A1:AE1"/>
    <mergeCell ref="E2:I3"/>
    <mergeCell ref="J2:Y2"/>
    <mergeCell ref="Z2:Z4"/>
    <mergeCell ref="AA2:AA4"/>
    <mergeCell ref="AB2:AB4"/>
    <mergeCell ref="AC2:AC4"/>
    <mergeCell ref="A2:A4"/>
    <mergeCell ref="B2:D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2015-09-15T06:57:17Z</dcterms:modified>
  <cp:category/>
  <cp:version/>
  <cp:contentType/>
  <cp:contentStatus/>
</cp:coreProperties>
</file>