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05.10.15" sheetId="4" r:id="rId4"/>
  </sheets>
  <definedNames/>
  <calcPr fullCalcOnLoad="1"/>
</workbook>
</file>

<file path=xl/sharedStrings.xml><?xml version="1.0" encoding="utf-8"?>
<sst xmlns="http://schemas.openxmlformats.org/spreadsheetml/2006/main" count="163" uniqueCount="40">
  <si>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</si>
  <si>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</si>
  <si>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</si>
  <si>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</si>
  <si>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</si>
  <si>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</si>
  <si>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</si>
  <si>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</si>
  <si>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</si>
  <si>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</si>
  <si>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</si>
  <si>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</si>
  <si>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</si>
  <si>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</si>
  <si>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</si>
  <si>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</si>
  <si>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</si>
  <si>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</si>
  <si>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</si>
  <si>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</si>
  <si>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</si>
  <si>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</si>
  <si>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</si>
  <si>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</si>
  <si>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</si>
  <si>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</si>
  <si>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</si>
  <si>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</si>
  <si>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</si>
  <si>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</si>
  <si>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</si>
  <si>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</si>
  <si>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</si>
  <si>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</si>
  <si>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Уборка кукурузы</t>
  </si>
  <si>
    <t>План, га</t>
  </si>
  <si>
    <t>Факт, га</t>
  </si>
  <si>
    <t>Валовка, т</t>
  </si>
  <si>
    <t>У-ть, ц/га</t>
  </si>
  <si>
    <t>Сенокошение и заготовка кормов по Лотошинскому району на 05.10.2015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</si>
</sst>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1" fontId="22" fillId="0" borderId="42" xfId="0" applyNumberFormat="1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64" fontId="24" fillId="0" borderId="44" xfId="0" applyNumberFormat="1" applyFont="1" applyBorder="1" applyAlignment="1">
      <alignment horizontal="center" vertical="center" wrapText="1"/>
    </xf>
    <xf numFmtId="2" fontId="25" fillId="0" borderId="30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6" fillId="24" borderId="43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57" xfId="0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4" fillId="0" borderId="4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1"/>
      <c r="V1" s="131"/>
      <c r="W1" s="131"/>
    </row>
    <row r="2" spans="1:25" ht="42.75" customHeight="1" thickBot="1">
      <c r="A2" s="138" t="s">
        <v>1</v>
      </c>
      <c r="B2" s="145" t="s">
        <v>2</v>
      </c>
      <c r="C2" s="146"/>
      <c r="D2" s="147"/>
      <c r="E2" s="148" t="s">
        <v>4</v>
      </c>
      <c r="F2" s="149"/>
      <c r="G2" s="149"/>
      <c r="H2" s="149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  <c r="U2" s="138" t="s">
        <v>22</v>
      </c>
      <c r="V2" s="138" t="s">
        <v>8</v>
      </c>
      <c r="W2" s="152" t="s">
        <v>9</v>
      </c>
      <c r="X2" s="141" t="s">
        <v>19</v>
      </c>
      <c r="Y2" s="142"/>
    </row>
    <row r="3" spans="1:25" ht="42.75" customHeight="1" thickBot="1">
      <c r="A3" s="139"/>
      <c r="B3" s="130"/>
      <c r="C3" s="131"/>
      <c r="D3" s="132"/>
      <c r="E3" s="134" t="s">
        <v>3</v>
      </c>
      <c r="F3" s="135"/>
      <c r="G3" s="136"/>
      <c r="H3" s="137"/>
      <c r="I3" s="134" t="s">
        <v>5</v>
      </c>
      <c r="J3" s="135"/>
      <c r="K3" s="136"/>
      <c r="L3" s="137"/>
      <c r="M3" s="134" t="s">
        <v>6</v>
      </c>
      <c r="N3" s="135"/>
      <c r="O3" s="136"/>
      <c r="P3" s="137"/>
      <c r="Q3" s="134" t="s">
        <v>7</v>
      </c>
      <c r="R3" s="135"/>
      <c r="S3" s="136"/>
      <c r="T3" s="137"/>
      <c r="U3" s="139"/>
      <c r="V3" s="139"/>
      <c r="W3" s="153"/>
      <c r="X3" s="143"/>
      <c r="Y3" s="144"/>
    </row>
    <row r="4" spans="1:25" ht="42.75" customHeight="1" thickBot="1">
      <c r="A4" s="140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0"/>
      <c r="V4" s="140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A1:W1"/>
    <mergeCell ref="E2:T2"/>
    <mergeCell ref="U2:U4"/>
    <mergeCell ref="V2:V4"/>
    <mergeCell ref="W2:W4"/>
    <mergeCell ref="I3:L3"/>
    <mergeCell ref="M3:P3"/>
    <mergeCell ref="Q3:T3"/>
    <mergeCell ref="A2:A4"/>
    <mergeCell ref="X2:Y3"/>
    <mergeCell ref="B2:D3"/>
    <mergeCell ref="E3:H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3" t="s">
        <v>24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1"/>
      <c r="V1" s="131"/>
      <c r="W1" s="131"/>
    </row>
    <row r="2" spans="1:25" ht="42.75" customHeight="1" thickBot="1">
      <c r="A2" s="138" t="s">
        <v>1</v>
      </c>
      <c r="B2" s="145" t="s">
        <v>2</v>
      </c>
      <c r="C2" s="146"/>
      <c r="D2" s="147"/>
      <c r="E2" s="148" t="s">
        <v>4</v>
      </c>
      <c r="F2" s="149"/>
      <c r="G2" s="149"/>
      <c r="H2" s="149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  <c r="U2" s="138" t="s">
        <v>22</v>
      </c>
      <c r="V2" s="138" t="s">
        <v>8</v>
      </c>
      <c r="W2" s="152" t="s">
        <v>9</v>
      </c>
      <c r="X2" s="141" t="s">
        <v>19</v>
      </c>
      <c r="Y2" s="142"/>
    </row>
    <row r="3" spans="1:25" ht="42.75" customHeight="1" thickBot="1">
      <c r="A3" s="139"/>
      <c r="B3" s="130"/>
      <c r="C3" s="131"/>
      <c r="D3" s="132"/>
      <c r="E3" s="134" t="s">
        <v>3</v>
      </c>
      <c r="F3" s="135"/>
      <c r="G3" s="136"/>
      <c r="H3" s="137"/>
      <c r="I3" s="134" t="s">
        <v>5</v>
      </c>
      <c r="J3" s="135"/>
      <c r="K3" s="136"/>
      <c r="L3" s="137"/>
      <c r="M3" s="134" t="s">
        <v>6</v>
      </c>
      <c r="N3" s="135"/>
      <c r="O3" s="136"/>
      <c r="P3" s="137"/>
      <c r="Q3" s="134" t="s">
        <v>7</v>
      </c>
      <c r="R3" s="135"/>
      <c r="S3" s="136"/>
      <c r="T3" s="137"/>
      <c r="U3" s="139"/>
      <c r="V3" s="139"/>
      <c r="W3" s="153"/>
      <c r="X3" s="143"/>
      <c r="Y3" s="144"/>
    </row>
    <row r="4" spans="1:25" ht="42.75" customHeight="1" thickBot="1">
      <c r="A4" s="140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0"/>
      <c r="V4" s="140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3" t="s">
        <v>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1"/>
      <c r="V1" s="131"/>
      <c r="W1" s="131"/>
    </row>
    <row r="2" spans="1:25" ht="42.75" customHeight="1" thickBot="1">
      <c r="A2" s="138" t="s">
        <v>1</v>
      </c>
      <c r="B2" s="145" t="s">
        <v>2</v>
      </c>
      <c r="C2" s="146"/>
      <c r="D2" s="147"/>
      <c r="E2" s="148" t="s">
        <v>4</v>
      </c>
      <c r="F2" s="149"/>
      <c r="G2" s="149"/>
      <c r="H2" s="149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  <c r="U2" s="138" t="s">
        <v>22</v>
      </c>
      <c r="V2" s="138" t="s">
        <v>8</v>
      </c>
      <c r="W2" s="152" t="s">
        <v>9</v>
      </c>
      <c r="X2" s="141" t="s">
        <v>19</v>
      </c>
      <c r="Y2" s="142"/>
    </row>
    <row r="3" spans="1:25" ht="42.75" customHeight="1" thickBot="1">
      <c r="A3" s="139"/>
      <c r="B3" s="130"/>
      <c r="C3" s="131"/>
      <c r="D3" s="132"/>
      <c r="E3" s="134" t="s">
        <v>3</v>
      </c>
      <c r="F3" s="135"/>
      <c r="G3" s="136"/>
      <c r="H3" s="137"/>
      <c r="I3" s="134" t="s">
        <v>5</v>
      </c>
      <c r="J3" s="135"/>
      <c r="K3" s="136"/>
      <c r="L3" s="137"/>
      <c r="M3" s="134" t="s">
        <v>6</v>
      </c>
      <c r="N3" s="135"/>
      <c r="O3" s="136"/>
      <c r="P3" s="137"/>
      <c r="Q3" s="134" t="s">
        <v>7</v>
      </c>
      <c r="R3" s="135"/>
      <c r="S3" s="136"/>
      <c r="T3" s="137"/>
      <c r="U3" s="139"/>
      <c r="V3" s="139"/>
      <c r="W3" s="153"/>
      <c r="X3" s="143"/>
      <c r="Y3" s="144"/>
    </row>
    <row r="4" spans="1:25" ht="42.75" customHeight="1" thickBot="1">
      <c r="A4" s="140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0"/>
      <c r="V4" s="140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5" sqref="D15"/>
    </sheetView>
  </sheetViews>
  <sheetFormatPr defaultColWidth="9.00390625" defaultRowHeight="12.75"/>
  <cols>
    <col min="1" max="1" width="22.625" style="2" customWidth="1"/>
    <col min="2" max="2" width="9.25390625" style="2" customWidth="1"/>
    <col min="3" max="3" width="8.375" style="2" customWidth="1"/>
    <col min="4" max="4" width="8.25390625" style="2" customWidth="1"/>
    <col min="5" max="6" width="7.125" style="2" customWidth="1"/>
    <col min="7" max="7" width="8.125" style="2" customWidth="1"/>
    <col min="8" max="8" width="9.25390625" style="2" customWidth="1"/>
    <col min="9" max="9" width="7.75390625" style="2" customWidth="1"/>
    <col min="10" max="10" width="9.625" style="2" customWidth="1"/>
    <col min="11" max="13" width="8.375" style="2" customWidth="1"/>
    <col min="14" max="14" width="8.875" style="2" customWidth="1"/>
    <col min="15" max="16" width="8.375" style="2" customWidth="1"/>
    <col min="17" max="17" width="10.125" style="2" customWidth="1"/>
    <col min="18" max="18" width="8.875" style="2" customWidth="1"/>
    <col min="19" max="22" width="8.375" style="2" customWidth="1"/>
    <col min="23" max="24" width="6.875" style="2" customWidth="1"/>
    <col min="25" max="25" width="7.75390625" style="2" customWidth="1"/>
    <col min="26" max="26" width="8.25390625" style="2" customWidth="1"/>
    <col min="27" max="27" width="10.125" style="2" customWidth="1"/>
    <col min="28" max="28" width="11.625" style="2" customWidth="1"/>
    <col min="29" max="29" width="11.00390625" style="2" customWidth="1"/>
    <col min="30" max="31" width="8.375" style="2" customWidth="1"/>
    <col min="32" max="16384" width="9.125" style="2" customWidth="1"/>
  </cols>
  <sheetData>
    <row r="1" spans="1:31" ht="42.75" customHeight="1" thickBot="1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1"/>
      <c r="AB1" s="131"/>
      <c r="AC1" s="131"/>
      <c r="AD1" s="131"/>
      <c r="AE1" s="131"/>
    </row>
    <row r="2" spans="1:31" ht="42.75" customHeight="1" thickBot="1">
      <c r="A2" s="173" t="s">
        <v>1</v>
      </c>
      <c r="B2" s="176" t="s">
        <v>2</v>
      </c>
      <c r="C2" s="177"/>
      <c r="D2" s="178"/>
      <c r="E2" s="162" t="s">
        <v>34</v>
      </c>
      <c r="F2" s="163"/>
      <c r="G2" s="163"/>
      <c r="H2" s="163"/>
      <c r="I2" s="164"/>
      <c r="J2" s="155" t="s">
        <v>4</v>
      </c>
      <c r="K2" s="156"/>
      <c r="L2" s="156"/>
      <c r="M2" s="156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9"/>
      <c r="Z2" s="170" t="s">
        <v>28</v>
      </c>
      <c r="AA2" s="138" t="s">
        <v>29</v>
      </c>
      <c r="AB2" s="138" t="s">
        <v>8</v>
      </c>
      <c r="AC2" s="138" t="s">
        <v>30</v>
      </c>
      <c r="AD2" s="176" t="s">
        <v>33</v>
      </c>
      <c r="AE2" s="178"/>
    </row>
    <row r="3" spans="1:31" ht="42.75" customHeight="1" thickBot="1">
      <c r="A3" s="174"/>
      <c r="B3" s="179"/>
      <c r="C3" s="180"/>
      <c r="D3" s="181"/>
      <c r="E3" s="165"/>
      <c r="F3" s="166"/>
      <c r="G3" s="166"/>
      <c r="H3" s="166"/>
      <c r="I3" s="167"/>
      <c r="J3" s="155" t="s">
        <v>3</v>
      </c>
      <c r="K3" s="156"/>
      <c r="L3" s="156"/>
      <c r="M3" s="157"/>
      <c r="N3" s="158" t="s">
        <v>5</v>
      </c>
      <c r="O3" s="159"/>
      <c r="P3" s="160"/>
      <c r="Q3" s="161"/>
      <c r="R3" s="158" t="s">
        <v>6</v>
      </c>
      <c r="S3" s="159"/>
      <c r="T3" s="160"/>
      <c r="U3" s="161"/>
      <c r="V3" s="158" t="s">
        <v>7</v>
      </c>
      <c r="W3" s="159"/>
      <c r="X3" s="160"/>
      <c r="Y3" s="161"/>
      <c r="Z3" s="171"/>
      <c r="AA3" s="139"/>
      <c r="AB3" s="139"/>
      <c r="AC3" s="139"/>
      <c r="AD3" s="182"/>
      <c r="AE3" s="183"/>
    </row>
    <row r="4" spans="1:31" ht="42.75" customHeight="1" thickBot="1">
      <c r="A4" s="175"/>
      <c r="B4" s="46" t="s">
        <v>10</v>
      </c>
      <c r="C4" s="47" t="s">
        <v>11</v>
      </c>
      <c r="D4" s="48" t="s">
        <v>0</v>
      </c>
      <c r="E4" s="111" t="s">
        <v>35</v>
      </c>
      <c r="F4" s="112" t="s">
        <v>36</v>
      </c>
      <c r="G4" s="112" t="s">
        <v>0</v>
      </c>
      <c r="H4" s="113" t="s">
        <v>37</v>
      </c>
      <c r="I4" s="114" t="s">
        <v>38</v>
      </c>
      <c r="J4" s="46" t="s">
        <v>10</v>
      </c>
      <c r="K4" s="47" t="s">
        <v>11</v>
      </c>
      <c r="L4" s="47" t="s">
        <v>0</v>
      </c>
      <c r="M4" s="49" t="s">
        <v>18</v>
      </c>
      <c r="N4" s="46" t="s">
        <v>10</v>
      </c>
      <c r="O4" s="47" t="s">
        <v>11</v>
      </c>
      <c r="P4" s="47" t="s">
        <v>0</v>
      </c>
      <c r="Q4" s="49" t="s">
        <v>18</v>
      </c>
      <c r="R4" s="46" t="s">
        <v>10</v>
      </c>
      <c r="S4" s="47" t="s">
        <v>11</v>
      </c>
      <c r="T4" s="47" t="s">
        <v>0</v>
      </c>
      <c r="U4" s="49" t="s">
        <v>18</v>
      </c>
      <c r="V4" s="46" t="s">
        <v>10</v>
      </c>
      <c r="W4" s="47" t="s">
        <v>11</v>
      </c>
      <c r="X4" s="47" t="s">
        <v>0</v>
      </c>
      <c r="Y4" s="49" t="s">
        <v>18</v>
      </c>
      <c r="Z4" s="172"/>
      <c r="AA4" s="140"/>
      <c r="AB4" s="140"/>
      <c r="AC4" s="140"/>
      <c r="AD4" s="46" t="s">
        <v>11</v>
      </c>
      <c r="AE4" s="49" t="s">
        <v>18</v>
      </c>
    </row>
    <row r="5" spans="1:31" s="87" customFormat="1" ht="61.5" customHeight="1">
      <c r="A5" s="83" t="s">
        <v>26</v>
      </c>
      <c r="B5" s="86">
        <v>2721</v>
      </c>
      <c r="C5" s="63">
        <v>2655</v>
      </c>
      <c r="D5" s="64">
        <f aca="true" t="shared" si="0" ref="D5:D10">C5/B5*100</f>
        <v>97.57442116868799</v>
      </c>
      <c r="E5" s="115">
        <v>122</v>
      </c>
      <c r="F5" s="116"/>
      <c r="G5" s="117">
        <f>F5*100/E5</f>
        <v>0</v>
      </c>
      <c r="H5" s="118"/>
      <c r="I5" s="119" t="e">
        <f>H5/F5*10</f>
        <v>#DIV/0!</v>
      </c>
      <c r="J5" s="65">
        <v>1203</v>
      </c>
      <c r="K5" s="66">
        <v>1330</v>
      </c>
      <c r="L5" s="67">
        <f aca="true" t="shared" si="1" ref="L5:L10">K5/J5*100</f>
        <v>110.55694098088114</v>
      </c>
      <c r="M5" s="64">
        <f aca="true" t="shared" si="2" ref="M5:M10">K5*0.45</f>
        <v>598.5</v>
      </c>
      <c r="N5" s="65">
        <v>8955</v>
      </c>
      <c r="O5" s="66">
        <v>12405</v>
      </c>
      <c r="P5" s="67">
        <f aca="true" t="shared" si="3" ref="P5:P10">O5/N5*100</f>
        <v>138.52596314907873</v>
      </c>
      <c r="Q5" s="64">
        <f aca="true" t="shared" si="4" ref="Q5:Q10">O5*0.32</f>
        <v>3969.6</v>
      </c>
      <c r="R5" s="65">
        <v>5400</v>
      </c>
      <c r="S5" s="66">
        <v>7935</v>
      </c>
      <c r="T5" s="67">
        <f aca="true" t="shared" si="5" ref="T5:T10">S5/R5*100</f>
        <v>146.94444444444446</v>
      </c>
      <c r="U5" s="64">
        <f aca="true" t="shared" si="6" ref="U5:U10">S5*0.18</f>
        <v>1428.3</v>
      </c>
      <c r="V5" s="65"/>
      <c r="W5" s="66"/>
      <c r="X5" s="67"/>
      <c r="Y5" s="64"/>
      <c r="Z5" s="68">
        <f aca="true" t="shared" si="7" ref="Z5:Z10">(K5+O5+S5+W5)/(J5+N5+R5+V5)*100</f>
        <v>139.28525517418691</v>
      </c>
      <c r="AA5" s="68">
        <f>M5+Q5+U5+Y5</f>
        <v>5996.400000000001</v>
      </c>
      <c r="AB5" s="69">
        <v>1646</v>
      </c>
      <c r="AC5" s="70">
        <f>AA5/AB5*10</f>
        <v>36.430133657351156</v>
      </c>
      <c r="AD5" s="65">
        <v>645</v>
      </c>
      <c r="AE5" s="64">
        <f aca="true" t="shared" si="8" ref="AE5:AE10">AD5*0.22</f>
        <v>141.9</v>
      </c>
    </row>
    <row r="6" spans="1:31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150</v>
      </c>
      <c r="F6" s="73">
        <v>110</v>
      </c>
      <c r="G6" s="120">
        <f>F6*100/E6</f>
        <v>73.33333333333333</v>
      </c>
      <c r="H6" s="121">
        <v>4005</v>
      </c>
      <c r="I6" s="122">
        <f>H6/F6*10</f>
        <v>364.09090909090907</v>
      </c>
      <c r="J6" s="72">
        <v>1430</v>
      </c>
      <c r="K6" s="73">
        <v>1515</v>
      </c>
      <c r="L6" s="67">
        <f t="shared" si="1"/>
        <v>105.94405594405593</v>
      </c>
      <c r="M6" s="64">
        <f t="shared" si="2"/>
        <v>681.75</v>
      </c>
      <c r="N6" s="72">
        <v>12025</v>
      </c>
      <c r="O6" s="73">
        <v>14636</v>
      </c>
      <c r="P6" s="67">
        <f t="shared" si="3"/>
        <v>121.71309771309771</v>
      </c>
      <c r="Q6" s="64">
        <f t="shared" si="4"/>
        <v>4683.52</v>
      </c>
      <c r="R6" s="72">
        <v>8325</v>
      </c>
      <c r="S6" s="73">
        <v>7804</v>
      </c>
      <c r="T6" s="67">
        <f t="shared" si="5"/>
        <v>93.74174174174175</v>
      </c>
      <c r="U6" s="64">
        <f t="shared" si="6"/>
        <v>1404.72</v>
      </c>
      <c r="V6" s="72"/>
      <c r="W6" s="73"/>
      <c r="X6" s="67"/>
      <c r="Y6" s="64"/>
      <c r="Z6" s="68">
        <f t="shared" si="7"/>
        <v>109.9862258953168</v>
      </c>
      <c r="AA6" s="68">
        <f>M6+Q6+U6+Y6</f>
        <v>6769.990000000001</v>
      </c>
      <c r="AB6" s="74">
        <v>2000</v>
      </c>
      <c r="AC6" s="70">
        <f>AA6/AB6*10</f>
        <v>33.84995000000001</v>
      </c>
      <c r="AD6" s="72">
        <v>700</v>
      </c>
      <c r="AE6" s="64">
        <f t="shared" si="8"/>
        <v>154</v>
      </c>
    </row>
    <row r="7" spans="1:51" s="109" customFormat="1" ht="39" customHeight="1">
      <c r="A7" s="102" t="s">
        <v>14</v>
      </c>
      <c r="B7" s="88">
        <v>2100</v>
      </c>
      <c r="C7" s="71">
        <v>494</v>
      </c>
      <c r="D7" s="103">
        <f t="shared" si="0"/>
        <v>23.523809523809526</v>
      </c>
      <c r="E7" s="72">
        <v>200</v>
      </c>
      <c r="F7" s="73"/>
      <c r="G7" s="120">
        <f>F7*100/E7</f>
        <v>0</v>
      </c>
      <c r="H7" s="121"/>
      <c r="I7" s="122" t="e">
        <f>H7/F7*10</f>
        <v>#DIV/0!</v>
      </c>
      <c r="J7" s="88">
        <v>500</v>
      </c>
      <c r="K7" s="71">
        <v>246</v>
      </c>
      <c r="L7" s="67">
        <f t="shared" si="1"/>
        <v>49.2</v>
      </c>
      <c r="M7" s="64">
        <f t="shared" si="2"/>
        <v>110.7</v>
      </c>
      <c r="N7" s="88">
        <v>3000</v>
      </c>
      <c r="O7" s="104"/>
      <c r="P7" s="105">
        <f t="shared" si="3"/>
        <v>0</v>
      </c>
      <c r="Q7" s="64">
        <f t="shared" si="4"/>
        <v>0</v>
      </c>
      <c r="R7" s="88">
        <v>5000</v>
      </c>
      <c r="S7" s="71">
        <v>3992</v>
      </c>
      <c r="T7" s="67">
        <f t="shared" si="5"/>
        <v>79.84</v>
      </c>
      <c r="U7" s="64">
        <f t="shared" si="6"/>
        <v>718.56</v>
      </c>
      <c r="V7" s="88"/>
      <c r="W7" s="71"/>
      <c r="X7" s="105"/>
      <c r="Y7" s="103"/>
      <c r="Z7" s="68">
        <f t="shared" si="7"/>
        <v>49.858823529411765</v>
      </c>
      <c r="AA7" s="106">
        <f>M7+Q7+U7+Y7</f>
        <v>829.26</v>
      </c>
      <c r="AB7" s="107"/>
      <c r="AC7" s="70"/>
      <c r="AD7" s="88"/>
      <c r="AE7" s="64">
        <f t="shared" si="8"/>
        <v>0</v>
      </c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</row>
    <row r="8" spans="1:31" s="87" customFormat="1" ht="39" customHeight="1">
      <c r="A8" s="84" t="s">
        <v>31</v>
      </c>
      <c r="B8" s="88">
        <v>4000</v>
      </c>
      <c r="C8" s="71">
        <v>2729</v>
      </c>
      <c r="D8" s="64">
        <f t="shared" si="0"/>
        <v>68.22500000000001</v>
      </c>
      <c r="E8" s="72">
        <v>547</v>
      </c>
      <c r="F8" s="73">
        <v>270</v>
      </c>
      <c r="G8" s="120">
        <f>F8*100/E8</f>
        <v>49.36014625228519</v>
      </c>
      <c r="H8" s="121">
        <v>9107</v>
      </c>
      <c r="I8" s="122">
        <f>H8/F8*10</f>
        <v>337.2962962962963</v>
      </c>
      <c r="J8" s="72">
        <v>500</v>
      </c>
      <c r="K8" s="73">
        <v>517</v>
      </c>
      <c r="L8" s="67">
        <f t="shared" si="1"/>
        <v>103.4</v>
      </c>
      <c r="M8" s="64">
        <f t="shared" si="2"/>
        <v>232.65</v>
      </c>
      <c r="N8" s="72">
        <v>8780</v>
      </c>
      <c r="O8" s="73">
        <v>8158</v>
      </c>
      <c r="P8" s="67">
        <f t="shared" si="3"/>
        <v>92.91571753986332</v>
      </c>
      <c r="Q8" s="64">
        <f t="shared" si="4"/>
        <v>2610.56</v>
      </c>
      <c r="R8" s="72">
        <v>10545</v>
      </c>
      <c r="S8" s="73">
        <v>10113</v>
      </c>
      <c r="T8" s="67">
        <f t="shared" si="5"/>
        <v>95.90327169274538</v>
      </c>
      <c r="U8" s="64">
        <f t="shared" si="6"/>
        <v>1820.34</v>
      </c>
      <c r="V8" s="72">
        <v>300</v>
      </c>
      <c r="W8" s="73">
        <v>288</v>
      </c>
      <c r="X8" s="67">
        <f>W8/V8*100</f>
        <v>96</v>
      </c>
      <c r="Y8" s="64">
        <f>W8*0.85</f>
        <v>244.79999999999998</v>
      </c>
      <c r="Z8" s="68">
        <f t="shared" si="7"/>
        <v>94.78757763975155</v>
      </c>
      <c r="AA8" s="68">
        <f>M8+Q8+U8+Y8</f>
        <v>4908.35</v>
      </c>
      <c r="AB8" s="74">
        <v>1961</v>
      </c>
      <c r="AC8" s="70">
        <f>AA8/AB8*10</f>
        <v>25.029831718510962</v>
      </c>
      <c r="AD8" s="72">
        <v>406</v>
      </c>
      <c r="AE8" s="64">
        <f t="shared" si="8"/>
        <v>89.32000000000001</v>
      </c>
    </row>
    <row r="9" spans="1:31" s="87" customFormat="1" ht="39" customHeight="1" thickBot="1">
      <c r="A9" s="85" t="s">
        <v>32</v>
      </c>
      <c r="B9" s="110">
        <v>2500</v>
      </c>
      <c r="C9" s="75">
        <v>2690</v>
      </c>
      <c r="D9" s="76">
        <f t="shared" si="0"/>
        <v>107.60000000000001</v>
      </c>
      <c r="E9" s="77"/>
      <c r="F9" s="79"/>
      <c r="G9" s="123"/>
      <c r="H9" s="124"/>
      <c r="I9" s="125"/>
      <c r="J9" s="77">
        <v>1100</v>
      </c>
      <c r="K9" s="79">
        <v>650</v>
      </c>
      <c r="L9" s="78">
        <f t="shared" si="1"/>
        <v>59.09090909090909</v>
      </c>
      <c r="M9" s="64">
        <f t="shared" si="2"/>
        <v>292.5</v>
      </c>
      <c r="N9" s="77">
        <v>4000</v>
      </c>
      <c r="O9" s="79">
        <v>6214</v>
      </c>
      <c r="P9" s="78">
        <f t="shared" si="3"/>
        <v>155.35000000000002</v>
      </c>
      <c r="Q9" s="76">
        <f t="shared" si="4"/>
        <v>1988.48</v>
      </c>
      <c r="R9" s="77">
        <v>5400</v>
      </c>
      <c r="S9" s="79">
        <v>7023</v>
      </c>
      <c r="T9" s="78">
        <f t="shared" si="5"/>
        <v>130.05555555555554</v>
      </c>
      <c r="U9" s="64">
        <f t="shared" si="6"/>
        <v>1264.1399999999999</v>
      </c>
      <c r="V9" s="77"/>
      <c r="W9" s="79"/>
      <c r="X9" s="78"/>
      <c r="Y9" s="76"/>
      <c r="Z9" s="80">
        <f t="shared" si="7"/>
        <v>132.25714285714284</v>
      </c>
      <c r="AA9" s="80">
        <f>M9+Q9+U9+Y9</f>
        <v>3545.12</v>
      </c>
      <c r="AB9" s="81">
        <v>930</v>
      </c>
      <c r="AC9" s="82">
        <f>AA9/AB9*10</f>
        <v>38.119569892473116</v>
      </c>
      <c r="AD9" s="77">
        <v>240</v>
      </c>
      <c r="AE9" s="76">
        <f t="shared" si="8"/>
        <v>52.8</v>
      </c>
    </row>
    <row r="10" spans="1:31" s="95" customFormat="1" ht="48" customHeight="1" thickBot="1">
      <c r="A10" s="89" t="s">
        <v>17</v>
      </c>
      <c r="B10" s="90">
        <f>SUM(B5:B9)</f>
        <v>15200</v>
      </c>
      <c r="C10" s="91">
        <f>SUM(C5:C9)</f>
        <v>12047</v>
      </c>
      <c r="D10" s="92">
        <f t="shared" si="0"/>
        <v>79.25657894736841</v>
      </c>
      <c r="E10" s="90">
        <f>SUM(E5:E9)</f>
        <v>1019</v>
      </c>
      <c r="F10" s="91">
        <f>SUM(F5:F9)</f>
        <v>380</v>
      </c>
      <c r="G10" s="99">
        <f>F10*100/E10</f>
        <v>37.29146221786065</v>
      </c>
      <c r="H10" s="126">
        <f>SUM(H5:H9)</f>
        <v>13112</v>
      </c>
      <c r="I10" s="127">
        <f>H10/F10*10</f>
        <v>345.0526315789474</v>
      </c>
      <c r="J10" s="98">
        <f>SUM(J5:J9)</f>
        <v>4733</v>
      </c>
      <c r="K10" s="91">
        <f>SUM(K5:K9)</f>
        <v>4258</v>
      </c>
      <c r="L10" s="93">
        <f t="shared" si="1"/>
        <v>89.96408197760405</v>
      </c>
      <c r="M10" s="93">
        <f t="shared" si="2"/>
        <v>1916.1000000000001</v>
      </c>
      <c r="N10" s="90">
        <f>SUM(N5:N9)</f>
        <v>36760</v>
      </c>
      <c r="O10" s="91">
        <f>SUM(O5:O9)</f>
        <v>41413</v>
      </c>
      <c r="P10" s="99">
        <f t="shared" si="3"/>
        <v>112.65778019586507</v>
      </c>
      <c r="Q10" s="92">
        <f t="shared" si="4"/>
        <v>13252.16</v>
      </c>
      <c r="R10" s="97">
        <f>SUM(R5:R9)</f>
        <v>34670</v>
      </c>
      <c r="S10" s="91">
        <f>SUM(S5:S9)</f>
        <v>36867</v>
      </c>
      <c r="T10" s="93">
        <f t="shared" si="5"/>
        <v>106.33689068358811</v>
      </c>
      <c r="U10" s="92">
        <f t="shared" si="6"/>
        <v>6636.0599999999995</v>
      </c>
      <c r="V10" s="90">
        <f>SUM(V5:V9)</f>
        <v>300</v>
      </c>
      <c r="W10" s="101">
        <f>SUM(W8:W9)</f>
        <v>288</v>
      </c>
      <c r="X10" s="93">
        <f>SUM(X8:X9)</f>
        <v>96</v>
      </c>
      <c r="Y10" s="92">
        <f>W10*0.85</f>
        <v>244.79999999999998</v>
      </c>
      <c r="Z10" s="94">
        <f t="shared" si="7"/>
        <v>108.32167191975203</v>
      </c>
      <c r="AA10" s="96">
        <f>SUM(AA5:AA9)</f>
        <v>22049.12</v>
      </c>
      <c r="AB10" s="100">
        <f>SUM(AB5:AB9)</f>
        <v>6537</v>
      </c>
      <c r="AC10" s="128">
        <f>AA10/AB10*10</f>
        <v>33.72972311457855</v>
      </c>
      <c r="AD10" s="129">
        <f>SUM(AD5:AD9)</f>
        <v>1991</v>
      </c>
      <c r="AE10" s="127">
        <f t="shared" si="8"/>
        <v>438.02</v>
      </c>
    </row>
    <row r="14" ht="12" customHeight="1"/>
  </sheetData>
  <mergeCells count="14">
    <mergeCell ref="A1:AE1"/>
    <mergeCell ref="E2:I3"/>
    <mergeCell ref="J2:Y2"/>
    <mergeCell ref="Z2:Z4"/>
    <mergeCell ref="AA2:AA4"/>
    <mergeCell ref="AB2:AB4"/>
    <mergeCell ref="AC2:AC4"/>
    <mergeCell ref="A2:A4"/>
    <mergeCell ref="B2:D3"/>
    <mergeCell ref="AD2:AE3"/>
    <mergeCell ref="J3:M3"/>
    <mergeCell ref="N3:Q3"/>
    <mergeCell ref="R3:U3"/>
    <mergeCell ref="V3:Y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2015-10-05T06:34:51Z</dcterms:modified>
  <cp:category/>
  <cp:version/>
  <cp:contentType/>
  <cp:contentStatus/>
</cp:coreProperties>
</file>