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15.10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" i="4" l="1"/>
  <c r="AE9" i="4"/>
  <c r="AG9" i="4" s="1"/>
  <c r="AB9" i="4"/>
  <c r="AC9" i="4" s="1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AD9" i="4" s="1"/>
  <c r="E9" i="4"/>
  <c r="C9" i="4"/>
  <c r="D9" i="4" s="1"/>
  <c r="B9" i="4"/>
  <c r="AD8" i="4"/>
  <c r="X8" i="4"/>
  <c r="W8" i="4"/>
  <c r="T8" i="4"/>
  <c r="S8" i="4"/>
  <c r="P8" i="4"/>
  <c r="O8" i="4"/>
  <c r="L8" i="4"/>
  <c r="AE8" i="4" s="1"/>
  <c r="AG8" i="4" s="1"/>
  <c r="K8" i="4"/>
  <c r="H8" i="4"/>
  <c r="G8" i="4"/>
  <c r="D8" i="4"/>
  <c r="AD7" i="4"/>
  <c r="AC7" i="4"/>
  <c r="AA7" i="4"/>
  <c r="X7" i="4"/>
  <c r="W7" i="4"/>
  <c r="T7" i="4"/>
  <c r="S7" i="4"/>
  <c r="P7" i="4"/>
  <c r="O7" i="4"/>
  <c r="L7" i="4"/>
  <c r="K7" i="4"/>
  <c r="H7" i="4"/>
  <c r="AE7" i="4" s="1"/>
  <c r="AG7" i="4" s="1"/>
  <c r="G7" i="4"/>
  <c r="D7" i="4"/>
  <c r="AD6" i="4"/>
  <c r="AC6" i="4"/>
  <c r="AA6" i="4"/>
  <c r="X6" i="4"/>
  <c r="W6" i="4"/>
  <c r="T6" i="4"/>
  <c r="S6" i="4"/>
  <c r="P6" i="4"/>
  <c r="O6" i="4"/>
  <c r="L6" i="4"/>
  <c r="K6" i="4"/>
  <c r="H6" i="4"/>
  <c r="AE6" i="4" s="1"/>
  <c r="AG6" i="4" s="1"/>
  <c r="G6" i="4"/>
  <c r="D6" i="4"/>
  <c r="AD5" i="4"/>
  <c r="AC5" i="4"/>
  <c r="AA5" i="4"/>
  <c r="X5" i="4"/>
  <c r="W5" i="4"/>
  <c r="T5" i="4"/>
  <c r="S5" i="4"/>
  <c r="P5" i="4"/>
  <c r="O5" i="4"/>
  <c r="L5" i="4"/>
  <c r="K5" i="4"/>
  <c r="H5" i="4"/>
  <c r="AE5" i="4" s="1"/>
  <c r="AG5" i="4" s="1"/>
  <c r="G5" i="4"/>
  <c r="D5" i="4"/>
</calcChain>
</file>

<file path=xl/sharedStrings.xml><?xml version="1.0" encoding="utf-8"?>
<sst xmlns="http://schemas.openxmlformats.org/spreadsheetml/2006/main" count="53" uniqueCount="31">
  <si>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</si>
  <si>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</si>
  <si>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</si>
  <si>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</si>
  <si>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</si>
  <si>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</si>
  <si>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</si>
  <si>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</si>
  <si>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</si>
  <si>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</si>
  <si>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</si>
  <si>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</si>
  <si>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</si>
  <si>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</si>
  <si>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</si>
  <si>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</si>
  <si>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</si>
  <si>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</si>
  <si>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</si>
  <si>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</si>
  <si>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</si>
  <si>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</si>
  <si>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</si>
  <si>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</si>
  <si>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</si>
  <si>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</si>
  <si>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</t>
  </si>
  <si>
    <t xml:space="preserve">   </t>
  </si>
  <si>
    <t xml:space="preserve">    </t>
  </si>
  <si>
    <t xml:space="preserve">             </t>
  </si>
  <si>
    <t>Сенокошение и заготовка кормов по Лотошинскому району на утро 15.10.2018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</si>
</sst>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2" fontId="1" fillId="3" borderId="32" xfId="0" applyNumberFormat="1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164" fontId="1" fillId="3" borderId="34" xfId="0" applyNumberFormat="1" applyFont="1" applyFill="1" applyBorder="1" applyAlignment="1">
      <alignment horizontal="center" vertical="center" wrapText="1"/>
    </xf>
    <xf numFmtId="1" fontId="1" fillId="3" borderId="34" xfId="0" applyNumberFormat="1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7" xfId="0" applyNumberFormat="1" applyFont="1" applyFill="1" applyBorder="1" applyAlignment="1">
      <alignment horizontal="center" vertical="center" wrapText="1"/>
    </xf>
    <xf numFmtId="1" fontId="4" fillId="3" borderId="37" xfId="0" applyNumberFormat="1" applyFont="1" applyFill="1" applyBorder="1" applyAlignment="1">
      <alignment horizontal="center" vertical="center" wrapText="1"/>
    </xf>
    <xf numFmtId="2" fontId="9" fillId="3" borderId="37" xfId="0" applyNumberFormat="1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164" fontId="1" fillId="3" borderId="41" xfId="0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164" fontId="1" fillId="3" borderId="42" xfId="0" applyNumberFormat="1" applyFont="1" applyFill="1" applyBorder="1" applyAlignment="1">
      <alignment horizontal="center" vertical="center" wrapText="1"/>
    </xf>
    <xf numFmtId="164" fontId="1" fillId="3" borderId="40" xfId="0" applyNumberFormat="1" applyFont="1" applyFill="1" applyBorder="1" applyAlignment="1">
      <alignment horizontal="center" vertical="center" wrapText="1"/>
    </xf>
    <xf numFmtId="1" fontId="1" fillId="3" borderId="40" xfId="0" applyNumberFormat="1" applyFont="1" applyFill="1" applyBorder="1" applyAlignment="1">
      <alignment horizontal="center" vertical="center" wrapText="1"/>
    </xf>
    <xf numFmtId="1" fontId="1" fillId="4" borderId="38" xfId="0" applyNumberFormat="1" applyFont="1" applyFill="1" applyBorder="1" applyAlignment="1">
      <alignment horizontal="center" vertical="center" wrapText="1"/>
    </xf>
    <xf numFmtId="2" fontId="1" fillId="3" borderId="38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164" fontId="4" fillId="3" borderId="4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64" fontId="1" fillId="3" borderId="49" xfId="0" applyNumberFormat="1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zoomScale="79" zoomScaleNormal="79" workbookViewId="0">
      <selection activeCell="J17" sqref="J17"/>
    </sheetView>
  </sheetViews>
  <sheetFormatPr defaultRowHeight="15" x14ac:dyDescent="0.25"/>
  <cols>
    <col min="1" max="1" width="22.5703125" customWidth="1"/>
    <col min="2" max="11" width="8.5703125" customWidth="1"/>
    <col min="12" max="12" width="10.140625" customWidth="1"/>
    <col min="13" max="22" width="8.5703125" customWidth="1"/>
    <col min="23" max="23" width="7.42578125" customWidth="1"/>
    <col min="24" max="24" width="8" customWidth="1"/>
    <col min="25" max="26" width="8.5703125" customWidth="1"/>
    <col min="27" max="27" width="8.140625" customWidth="1"/>
    <col min="28" max="28" width="9.28515625" customWidth="1"/>
    <col min="29" max="29" width="8.5703125" customWidth="1"/>
    <col min="30" max="30" width="9.140625" customWidth="1"/>
    <col min="31" max="31" width="10.85546875" customWidth="1"/>
    <col min="32" max="32" width="12.28515625" customWidth="1"/>
    <col min="33" max="33" width="11.42578125" customWidth="1"/>
  </cols>
  <sheetData>
    <row r="1" spans="1:33" ht="42.75" customHeight="1" thickBot="1" x14ac:dyDescent="0.3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5"/>
      <c r="AF1" s="65"/>
      <c r="AG1" s="65"/>
    </row>
    <row r="2" spans="1:33" s="45" customFormat="1" ht="42.75" customHeight="1" thickBot="1" x14ac:dyDescent="0.3">
      <c r="A2" s="66" t="s">
        <v>0</v>
      </c>
      <c r="B2" s="69" t="s">
        <v>1</v>
      </c>
      <c r="C2" s="70"/>
      <c r="D2" s="71"/>
      <c r="E2" s="75" t="s">
        <v>2</v>
      </c>
      <c r="F2" s="76"/>
      <c r="G2" s="76"/>
      <c r="H2" s="76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 t="s">
        <v>3</v>
      </c>
      <c r="Z2" s="87"/>
      <c r="AA2" s="87"/>
      <c r="AB2" s="87"/>
      <c r="AC2" s="88"/>
      <c r="AD2" s="92" t="s">
        <v>4</v>
      </c>
      <c r="AE2" s="95" t="s">
        <v>5</v>
      </c>
      <c r="AF2" s="82" t="s">
        <v>6</v>
      </c>
      <c r="AG2" s="82" t="s">
        <v>7</v>
      </c>
    </row>
    <row r="3" spans="1:33" s="45" customFormat="1" ht="42.75" customHeight="1" thickBot="1" x14ac:dyDescent="0.3">
      <c r="A3" s="67"/>
      <c r="B3" s="72"/>
      <c r="C3" s="73"/>
      <c r="D3" s="74"/>
      <c r="E3" s="75" t="s">
        <v>8</v>
      </c>
      <c r="F3" s="76"/>
      <c r="G3" s="76"/>
      <c r="H3" s="77"/>
      <c r="I3" s="78" t="s">
        <v>9</v>
      </c>
      <c r="J3" s="79"/>
      <c r="K3" s="80"/>
      <c r="L3" s="81"/>
      <c r="M3" s="78" t="s">
        <v>10</v>
      </c>
      <c r="N3" s="79"/>
      <c r="O3" s="80"/>
      <c r="P3" s="81"/>
      <c r="Q3" s="78" t="s">
        <v>11</v>
      </c>
      <c r="R3" s="79"/>
      <c r="S3" s="80"/>
      <c r="T3" s="81"/>
      <c r="U3" s="78" t="s">
        <v>12</v>
      </c>
      <c r="V3" s="79"/>
      <c r="W3" s="80"/>
      <c r="X3" s="80"/>
      <c r="Y3" s="89"/>
      <c r="Z3" s="90"/>
      <c r="AA3" s="90"/>
      <c r="AB3" s="90"/>
      <c r="AC3" s="91"/>
      <c r="AD3" s="93"/>
      <c r="AE3" s="96"/>
      <c r="AF3" s="83"/>
      <c r="AG3" s="83"/>
    </row>
    <row r="4" spans="1:33" s="45" customFormat="1" ht="42.75" customHeight="1" thickBot="1" x14ac:dyDescent="0.3">
      <c r="A4" s="68"/>
      <c r="B4" s="46" t="s">
        <v>13</v>
      </c>
      <c r="C4" s="47" t="s">
        <v>14</v>
      </c>
      <c r="D4" s="48" t="s">
        <v>15</v>
      </c>
      <c r="E4" s="46" t="s">
        <v>13</v>
      </c>
      <c r="F4" s="47" t="s">
        <v>14</v>
      </c>
      <c r="G4" s="47" t="s">
        <v>15</v>
      </c>
      <c r="H4" s="49" t="s">
        <v>16</v>
      </c>
      <c r="I4" s="46" t="s">
        <v>13</v>
      </c>
      <c r="J4" s="47" t="s">
        <v>14</v>
      </c>
      <c r="K4" s="47" t="s">
        <v>15</v>
      </c>
      <c r="L4" s="49" t="s">
        <v>16</v>
      </c>
      <c r="M4" s="46" t="s">
        <v>13</v>
      </c>
      <c r="N4" s="47" t="s">
        <v>14</v>
      </c>
      <c r="O4" s="47" t="s">
        <v>15</v>
      </c>
      <c r="P4" s="49" t="s">
        <v>16</v>
      </c>
      <c r="Q4" s="46" t="s">
        <v>13</v>
      </c>
      <c r="R4" s="47" t="s">
        <v>14</v>
      </c>
      <c r="S4" s="47" t="s">
        <v>15</v>
      </c>
      <c r="T4" s="49" t="s">
        <v>16</v>
      </c>
      <c r="U4" s="46" t="s">
        <v>13</v>
      </c>
      <c r="V4" s="47" t="s">
        <v>14</v>
      </c>
      <c r="W4" s="47" t="s">
        <v>15</v>
      </c>
      <c r="X4" s="52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94"/>
      <c r="AE4" s="97"/>
      <c r="AF4" s="84"/>
      <c r="AG4" s="84"/>
    </row>
    <row r="5" spans="1:33" ht="57" customHeight="1" x14ac:dyDescent="0.25">
      <c r="A5" s="5" t="s">
        <v>21</v>
      </c>
      <c r="B5" s="6">
        <v>2166</v>
      </c>
      <c r="C5" s="7">
        <v>2063</v>
      </c>
      <c r="D5" s="8">
        <f>C5/B5*100</f>
        <v>95.244690674053558</v>
      </c>
      <c r="E5" s="6">
        <v>871</v>
      </c>
      <c r="F5" s="7">
        <v>1000</v>
      </c>
      <c r="G5" s="9">
        <f>F5/E5*100</f>
        <v>114.81056257175659</v>
      </c>
      <c r="H5" s="8">
        <f>F5*0.45</f>
        <v>450</v>
      </c>
      <c r="I5" s="6">
        <v>11078</v>
      </c>
      <c r="J5" s="7">
        <v>10340</v>
      </c>
      <c r="K5" s="9">
        <f>J5/I5*100</f>
        <v>93.338147680086664</v>
      </c>
      <c r="L5" s="8">
        <f>J5*0.32</f>
        <v>3308.8</v>
      </c>
      <c r="M5" s="6">
        <v>7275</v>
      </c>
      <c r="N5" s="7">
        <v>6880</v>
      </c>
      <c r="O5" s="9">
        <f>N5/M5*100</f>
        <v>94.57044673539518</v>
      </c>
      <c r="P5" s="8">
        <f>N5*0.18</f>
        <v>1238.3999999999999</v>
      </c>
      <c r="Q5" s="6">
        <v>570</v>
      </c>
      <c r="R5" s="7">
        <v>700</v>
      </c>
      <c r="S5" s="9">
        <f>R5/Q5*100</f>
        <v>122.80701754385966</v>
      </c>
      <c r="T5" s="8">
        <f>R5*0.22</f>
        <v>154</v>
      </c>
      <c r="U5" s="6">
        <v>700</v>
      </c>
      <c r="V5" s="7">
        <v>1500</v>
      </c>
      <c r="W5" s="9">
        <f>V5/U5*100</f>
        <v>214.28571428571428</v>
      </c>
      <c r="X5" s="9">
        <f>V5*1</f>
        <v>1500</v>
      </c>
      <c r="Y5" s="53">
        <v>388</v>
      </c>
      <c r="Z5" s="54">
        <v>388</v>
      </c>
      <c r="AA5" s="55">
        <f>Z5*100/Y5</f>
        <v>100</v>
      </c>
      <c r="AB5" s="56">
        <v>6760</v>
      </c>
      <c r="AC5" s="10">
        <f>AB5/Z5*10</f>
        <v>174.22680412371133</v>
      </c>
      <c r="AD5" s="11">
        <f>(F5+J5+N5+R5+V5)/(E5+I5+M5+Q5+U5)*100</f>
        <v>99.638918707914513</v>
      </c>
      <c r="AE5" s="57">
        <f>H5+L5+P5+T5+X5</f>
        <v>6651.2</v>
      </c>
      <c r="AF5" s="12">
        <v>1248</v>
      </c>
      <c r="AG5" s="13">
        <f>AE5/AF5*10</f>
        <v>53.294871794871796</v>
      </c>
    </row>
    <row r="6" spans="1:33" ht="57" customHeight="1" x14ac:dyDescent="0.25">
      <c r="A6" s="14" t="s">
        <v>22</v>
      </c>
      <c r="B6" s="15">
        <v>3098</v>
      </c>
      <c r="C6" s="16">
        <v>2676</v>
      </c>
      <c r="D6" s="8">
        <f>C6/B6*100</f>
        <v>86.378308586184644</v>
      </c>
      <c r="E6" s="15">
        <v>808</v>
      </c>
      <c r="F6" s="16">
        <v>1200</v>
      </c>
      <c r="G6" s="9">
        <f>F6/E6*100</f>
        <v>148.51485148514851</v>
      </c>
      <c r="H6" s="8">
        <f>F6*0.45</f>
        <v>540</v>
      </c>
      <c r="I6" s="15">
        <v>8925</v>
      </c>
      <c r="J6" s="16">
        <v>14818</v>
      </c>
      <c r="K6" s="9">
        <f>J6/I6*100</f>
        <v>166.02801120448177</v>
      </c>
      <c r="L6" s="8">
        <f>J6*0.32</f>
        <v>4741.76</v>
      </c>
      <c r="M6" s="15">
        <v>12088</v>
      </c>
      <c r="N6" s="16">
        <v>8150</v>
      </c>
      <c r="O6" s="9">
        <f>N6/M6*100</f>
        <v>67.422236929185971</v>
      </c>
      <c r="P6" s="8">
        <f>N6*0.18</f>
        <v>1467</v>
      </c>
      <c r="Q6" s="15">
        <v>300</v>
      </c>
      <c r="R6" s="16">
        <v>592</v>
      </c>
      <c r="S6" s="9">
        <f>R6/Q6*100</f>
        <v>197.33333333333334</v>
      </c>
      <c r="T6" s="8">
        <f>R6*0.22</f>
        <v>130.24</v>
      </c>
      <c r="U6" s="15">
        <v>400</v>
      </c>
      <c r="V6" s="16">
        <v>560</v>
      </c>
      <c r="W6" s="9">
        <f>V6/U6*100</f>
        <v>140</v>
      </c>
      <c r="X6" s="9">
        <f>V6*1</f>
        <v>560</v>
      </c>
      <c r="Y6" s="58">
        <v>365</v>
      </c>
      <c r="Z6" s="16">
        <v>365</v>
      </c>
      <c r="AA6" s="17">
        <f>Z6*100/Y6</f>
        <v>100</v>
      </c>
      <c r="AB6" s="18">
        <v>10187</v>
      </c>
      <c r="AC6" s="19">
        <f>AB6/Z6*10</f>
        <v>279.09589041095893</v>
      </c>
      <c r="AD6" s="59">
        <f>(F6+J6+N6+R6+V6)/(E6+I6+M6+Q6+U6)*100</f>
        <v>112.42840015985081</v>
      </c>
      <c r="AE6" s="57">
        <f>H6+L6+P6+T6+X6</f>
        <v>7439</v>
      </c>
      <c r="AF6" s="20">
        <v>1717</v>
      </c>
      <c r="AG6" s="13">
        <f>AE6/AF6*10</f>
        <v>43.325567850902743</v>
      </c>
    </row>
    <row r="7" spans="1:33" ht="39" customHeight="1" x14ac:dyDescent="0.25">
      <c r="A7" s="14" t="s">
        <v>23</v>
      </c>
      <c r="B7" s="15">
        <v>1450</v>
      </c>
      <c r="C7" s="16">
        <v>1552</v>
      </c>
      <c r="D7" s="8">
        <f>C7/B7*100</f>
        <v>107.03448275862068</v>
      </c>
      <c r="E7" s="15">
        <v>500</v>
      </c>
      <c r="F7" s="16">
        <v>390</v>
      </c>
      <c r="G7" s="9">
        <f>F7/E7*100</f>
        <v>78</v>
      </c>
      <c r="H7" s="8">
        <f>F7*0.45</f>
        <v>175.5</v>
      </c>
      <c r="I7" s="15">
        <v>10200</v>
      </c>
      <c r="J7" s="16">
        <v>10860</v>
      </c>
      <c r="K7" s="9">
        <f>J7/I7*100</f>
        <v>106.47058823529412</v>
      </c>
      <c r="L7" s="8">
        <f>J7*0.32</f>
        <v>3475.2000000000003</v>
      </c>
      <c r="M7" s="15">
        <v>12300</v>
      </c>
      <c r="N7" s="16">
        <v>9073</v>
      </c>
      <c r="O7" s="9">
        <f>N7/M7*100</f>
        <v>73.764227642276424</v>
      </c>
      <c r="P7" s="8">
        <f>N7*0.18</f>
        <v>1633.1399999999999</v>
      </c>
      <c r="Q7" s="15">
        <v>500</v>
      </c>
      <c r="R7" s="16">
        <v>442</v>
      </c>
      <c r="S7" s="9">
        <f>R7/Q7*100</f>
        <v>88.4</v>
      </c>
      <c r="T7" s="8">
        <f>R7*0.22</f>
        <v>97.24</v>
      </c>
      <c r="U7" s="15">
        <v>2700</v>
      </c>
      <c r="V7" s="16">
        <v>2100</v>
      </c>
      <c r="W7" s="9">
        <f>V7/U7*100</f>
        <v>77.777777777777786</v>
      </c>
      <c r="X7" s="9">
        <f>V7*1</f>
        <v>2100</v>
      </c>
      <c r="Y7" s="58">
        <v>500</v>
      </c>
      <c r="Z7" s="16">
        <v>449</v>
      </c>
      <c r="AA7" s="17">
        <f>Z7*100/Y7</f>
        <v>89.8</v>
      </c>
      <c r="AB7" s="18">
        <v>11260</v>
      </c>
      <c r="AC7" s="19">
        <f>AB7/Z7*10</f>
        <v>250.77951002227169</v>
      </c>
      <c r="AD7" s="59">
        <f>(F7+J7+N7+R7+V7)/(E7+I7+M7+Q7+U7)*100</f>
        <v>87.270992366412216</v>
      </c>
      <c r="AE7" s="57">
        <f>H7+L7+P7+T7+X7</f>
        <v>7481.08</v>
      </c>
      <c r="AF7" s="20">
        <v>1194</v>
      </c>
      <c r="AG7" s="13">
        <f>AE7/AF7*10</f>
        <v>62.655611390284761</v>
      </c>
    </row>
    <row r="8" spans="1:33" ht="39" customHeight="1" thickBot="1" x14ac:dyDescent="0.3">
      <c r="A8" s="35" t="s">
        <v>24</v>
      </c>
      <c r="B8" s="36">
        <v>1700</v>
      </c>
      <c r="C8" s="37">
        <v>1780</v>
      </c>
      <c r="D8" s="38">
        <f t="shared" ref="D8" si="0">C8/B8*100</f>
        <v>104.70588235294119</v>
      </c>
      <c r="E8" s="36">
        <v>1000</v>
      </c>
      <c r="F8" s="39">
        <v>910</v>
      </c>
      <c r="G8" s="40">
        <f t="shared" ref="G8" si="1">F8/E8*100</f>
        <v>91</v>
      </c>
      <c r="H8" s="38">
        <f t="shared" ref="H8" si="2">F8*0.45</f>
        <v>409.5</v>
      </c>
      <c r="I8" s="36">
        <v>5500</v>
      </c>
      <c r="J8" s="39">
        <v>6050</v>
      </c>
      <c r="K8" s="40">
        <f t="shared" ref="K8" si="3">J8/I8*100</f>
        <v>110.00000000000001</v>
      </c>
      <c r="L8" s="38">
        <f t="shared" ref="L8" si="4">J8*0.32</f>
        <v>1936</v>
      </c>
      <c r="M8" s="36">
        <v>4000</v>
      </c>
      <c r="N8" s="39">
        <v>4300</v>
      </c>
      <c r="O8" s="40">
        <f t="shared" ref="O8" si="5">N8/M8*100</f>
        <v>107.5</v>
      </c>
      <c r="P8" s="38">
        <f t="shared" ref="P8" si="6">N8*0.18</f>
        <v>774</v>
      </c>
      <c r="Q8" s="36">
        <v>400</v>
      </c>
      <c r="R8" s="39">
        <v>630</v>
      </c>
      <c r="S8" s="40">
        <f t="shared" ref="S8:S9" si="7">R8/Q8*100</f>
        <v>157.5</v>
      </c>
      <c r="T8" s="38">
        <f t="shared" ref="T8" si="8">R8*0.22</f>
        <v>138.6</v>
      </c>
      <c r="U8" s="36">
        <v>1200</v>
      </c>
      <c r="V8" s="39">
        <v>1300</v>
      </c>
      <c r="W8" s="40">
        <f t="shared" ref="W8:W9" si="9">V8/U8*100</f>
        <v>108.33333333333333</v>
      </c>
      <c r="X8" s="40">
        <f t="shared" ref="X8" si="10">V8*1</f>
        <v>1300</v>
      </c>
      <c r="Y8" s="60"/>
      <c r="Z8" s="39"/>
      <c r="AA8" s="41"/>
      <c r="AB8" s="42"/>
      <c r="AC8" s="61"/>
      <c r="AD8" s="62">
        <f>(F8+J8+N8+R8+V8)/(E8+I8+M8+Q8+U8)*100</f>
        <v>109.0082644628099</v>
      </c>
      <c r="AE8" s="63">
        <f>H8+L8+P8+T8+X8</f>
        <v>4558.1000000000004</v>
      </c>
      <c r="AF8" s="43">
        <v>960</v>
      </c>
      <c r="AG8" s="44">
        <f t="shared" ref="AG8" si="11">AE8/AF8*10</f>
        <v>47.480208333333337</v>
      </c>
    </row>
    <row r="9" spans="1:33" ht="42" customHeight="1" thickBot="1" x14ac:dyDescent="0.3">
      <c r="A9" s="21" t="s">
        <v>25</v>
      </c>
      <c r="B9" s="22">
        <f>SUM(B5:B8)</f>
        <v>8414</v>
      </c>
      <c r="C9" s="23">
        <f>SUM(C5:C8)</f>
        <v>8071</v>
      </c>
      <c r="D9" s="24">
        <f>C9/B9*100</f>
        <v>95.923460898502498</v>
      </c>
      <c r="E9" s="25">
        <f>SUM(E5:E8)</f>
        <v>3179</v>
      </c>
      <c r="F9" s="23">
        <f>SUM(F5:F8)</f>
        <v>3500</v>
      </c>
      <c r="G9" s="26">
        <f>F9/E9*100</f>
        <v>110.0975149418056</v>
      </c>
      <c r="H9" s="26">
        <f>F9*0.45</f>
        <v>1575</v>
      </c>
      <c r="I9" s="22">
        <f>SUM(I5:I8)</f>
        <v>35703</v>
      </c>
      <c r="J9" s="23">
        <f>SUM(J5:J8)</f>
        <v>42068</v>
      </c>
      <c r="K9" s="27">
        <f>J9/I9*100</f>
        <v>117.82763353219616</v>
      </c>
      <c r="L9" s="24">
        <f>J9*0.32</f>
        <v>13461.76</v>
      </c>
      <c r="M9" s="28">
        <f>SUM(M5:M8)</f>
        <v>35663</v>
      </c>
      <c r="N9" s="23">
        <f>SUM(N5:N8)</f>
        <v>28403</v>
      </c>
      <c r="O9" s="26">
        <f>N9/M9*100</f>
        <v>79.642767013431296</v>
      </c>
      <c r="P9" s="24">
        <f>N9*0.18</f>
        <v>5112.54</v>
      </c>
      <c r="Q9" s="22">
        <f>SUM(Q5:Q8)</f>
        <v>1770</v>
      </c>
      <c r="R9" s="29">
        <f>SUM(R5:R8)</f>
        <v>2364</v>
      </c>
      <c r="S9" s="51">
        <f t="shared" si="7"/>
        <v>133.5593220338983</v>
      </c>
      <c r="T9" s="24">
        <f>R9*0.22</f>
        <v>520.08000000000004</v>
      </c>
      <c r="U9" s="22">
        <f>SUM(U5:U8)</f>
        <v>5000</v>
      </c>
      <c r="V9" s="50">
        <f>SUM(V5:V8)</f>
        <v>5460</v>
      </c>
      <c r="W9" s="51">
        <f t="shared" si="9"/>
        <v>109.2</v>
      </c>
      <c r="X9" s="26">
        <f>V9*1</f>
        <v>5460</v>
      </c>
      <c r="Y9" s="22">
        <f>SUM(Y5:Y8)</f>
        <v>1253</v>
      </c>
      <c r="Z9" s="23">
        <f>SUM(Z5:Z8)</f>
        <v>1202</v>
      </c>
      <c r="AA9" s="27">
        <f>Z9*100/Y9</f>
        <v>95.929768555466879</v>
      </c>
      <c r="AB9" s="30">
        <f>SUM(AB5:AB8)</f>
        <v>28207</v>
      </c>
      <c r="AC9" s="31">
        <f>AB9/Z9*10</f>
        <v>234.66722129783693</v>
      </c>
      <c r="AD9" s="32">
        <f>(F9+J9+N9+R9+V9)/(E9+I9+M9+Q9+U9)*100</f>
        <v>100.5902969931747</v>
      </c>
      <c r="AE9" s="31">
        <f>H9+L9+P9+T9+X9</f>
        <v>26129.38</v>
      </c>
      <c r="AF9" s="33">
        <f>SUM(AF5:AF8)</f>
        <v>5119</v>
      </c>
      <c r="AG9" s="34">
        <f>AE9/AF9*10</f>
        <v>51.043914827114669</v>
      </c>
    </row>
    <row r="18" spans="9:20" x14ac:dyDescent="0.25">
      <c r="N18" t="s">
        <v>29</v>
      </c>
    </row>
    <row r="20" spans="9:20" x14ac:dyDescent="0.25">
      <c r="I20" t="s">
        <v>28</v>
      </c>
      <c r="K20" t="s">
        <v>26</v>
      </c>
      <c r="L20" t="s">
        <v>27</v>
      </c>
    </row>
    <row r="25" spans="9:20" x14ac:dyDescent="0.25">
      <c r="P25" t="s">
        <v>26</v>
      </c>
    </row>
    <row r="26" spans="9:20" x14ac:dyDescent="0.25">
      <c r="T26" t="s">
        <v>27</v>
      </c>
    </row>
  </sheetData>
  <mergeCells count="14">
    <mergeCell ref="A1:AG1"/>
    <mergeCell ref="A2:A4"/>
    <mergeCell ref="B2:D3"/>
    <mergeCell ref="E3:H3"/>
    <mergeCell ref="I3:L3"/>
    <mergeCell ref="M3:P3"/>
    <mergeCell ref="AG2:AG4"/>
    <mergeCell ref="E2:X2"/>
    <mergeCell ref="Y2:AC3"/>
    <mergeCell ref="AD2:AD4"/>
    <mergeCell ref="AE2:AE4"/>
    <mergeCell ref="AF2:AF4"/>
    <mergeCell ref="Q3:T3"/>
    <mergeCell ref="U3:X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2018-10-15T06:58:45Z</dcterms:modified>
</cp:coreProperties>
</file>