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06.10.20" sheetId="1" r:id="rId1"/>
  </sheets>
  <definedNames>
    <definedName name="_xlnm.Print_Titles" localSheetId="0">'06.10.20'!$C:$D</definedName>
    <definedName name="_xlnm.Print_Area" localSheetId="0">'06.10.20'!$C$1:$DL$13</definedName>
  </definedNames>
  <calcPr calcId="125725" refMode="R1C1" concurrentCalc="0"/>
</workbook>
</file>

<file path=xl/calcChain.xml><?xml version="1.0" encoding="utf-8"?>
<calcChain xmlns="http://schemas.openxmlformats.org/spreadsheetml/2006/main">
  <c r="DA14" i="1"/>
  <c r="AJ14"/>
  <c r="AI14"/>
  <c r="P14"/>
  <c r="O14"/>
  <c r="J14"/>
  <c r="I14"/>
  <c r="F14"/>
  <c r="DG13"/>
  <c r="DF13"/>
  <c r="DB13"/>
  <c r="DA13"/>
  <c r="CW13"/>
  <c r="CV13"/>
  <c r="CR13"/>
  <c r="CQ13"/>
  <c r="CN13"/>
  <c r="CK13"/>
  <c r="CM13"/>
  <c r="CJ13"/>
  <c r="CL13"/>
  <c r="CH13"/>
  <c r="CG13"/>
  <c r="CC13"/>
  <c r="CB13"/>
  <c r="BX13"/>
  <c r="BW13"/>
  <c r="BS13"/>
  <c r="BR13"/>
  <c r="BO13"/>
  <c r="BN13"/>
  <c r="BL13"/>
  <c r="BM13"/>
  <c r="BK13"/>
  <c r="BI13"/>
  <c r="BH13"/>
  <c r="BD13"/>
  <c r="BC13"/>
  <c r="AY13"/>
  <c r="AX13"/>
  <c r="AT13"/>
  <c r="AS13"/>
  <c r="AO13"/>
  <c r="AN13"/>
  <c r="AK13"/>
  <c r="AH13"/>
  <c r="AJ13"/>
  <c r="AG13"/>
  <c r="AI13"/>
  <c r="AE13"/>
  <c r="AD13"/>
  <c r="Z13"/>
  <c r="Y13"/>
  <c r="U13"/>
  <c r="T13"/>
  <c r="Q13"/>
  <c r="N13"/>
  <c r="P13"/>
  <c r="M13"/>
  <c r="O13"/>
  <c r="K13"/>
  <c r="H13"/>
  <c r="J13"/>
  <c r="G13"/>
  <c r="I13"/>
  <c r="F13"/>
  <c r="DG12"/>
  <c r="DF12"/>
  <c r="DB12"/>
  <c r="DA12"/>
  <c r="CW12"/>
  <c r="CV12"/>
  <c r="CR12"/>
  <c r="CQ12"/>
  <c r="CN12"/>
  <c r="CM12"/>
  <c r="CK12"/>
  <c r="CL12"/>
  <c r="CJ12"/>
  <c r="CH12"/>
  <c r="CG12"/>
  <c r="CC12"/>
  <c r="CB12"/>
  <c r="BX12"/>
  <c r="BW12"/>
  <c r="BS12"/>
  <c r="BR12"/>
  <c r="BO12"/>
  <c r="BL12"/>
  <c r="BN12"/>
  <c r="BK12"/>
  <c r="BM12"/>
  <c r="BI12"/>
  <c r="BH12"/>
  <c r="BD12"/>
  <c r="BC12"/>
  <c r="AY12"/>
  <c r="AX12"/>
  <c r="AT12"/>
  <c r="AS12"/>
  <c r="AO12"/>
  <c r="AN12"/>
  <c r="AK12"/>
  <c r="AH12"/>
  <c r="AJ12"/>
  <c r="AG12"/>
  <c r="AI12"/>
  <c r="AE12"/>
  <c r="AD12"/>
  <c r="Z12"/>
  <c r="Y12"/>
  <c r="U12"/>
  <c r="T12"/>
  <c r="Q12"/>
  <c r="N12"/>
  <c r="P12"/>
  <c r="M12"/>
  <c r="O12"/>
  <c r="K12"/>
  <c r="H12"/>
  <c r="J12"/>
  <c r="G12"/>
  <c r="I12"/>
  <c r="F12"/>
  <c r="DG11"/>
  <c r="DF11"/>
  <c r="DB11"/>
  <c r="DA11"/>
  <c r="CW11"/>
  <c r="CV11"/>
  <c r="CR11"/>
  <c r="CQ11"/>
  <c r="CN11"/>
  <c r="CM11"/>
  <c r="CK11"/>
  <c r="CL11"/>
  <c r="CJ11"/>
  <c r="CH11"/>
  <c r="CG11"/>
  <c r="CC11"/>
  <c r="CB11"/>
  <c r="BX11"/>
  <c r="BW11"/>
  <c r="BS11"/>
  <c r="BR11"/>
  <c r="BO11"/>
  <c r="BN11"/>
  <c r="BL11"/>
  <c r="BM11"/>
  <c r="BK11"/>
  <c r="BI11"/>
  <c r="BH11"/>
  <c r="BD11"/>
  <c r="BC11"/>
  <c r="AY11"/>
  <c r="AX11"/>
  <c r="AT11"/>
  <c r="AS11"/>
  <c r="AO11"/>
  <c r="AN11"/>
  <c r="AK11"/>
  <c r="AH11"/>
  <c r="AJ11"/>
  <c r="AG11"/>
  <c r="AI11"/>
  <c r="AE11"/>
  <c r="AD11"/>
  <c r="Z11"/>
  <c r="Y11"/>
  <c r="U11"/>
  <c r="T11"/>
  <c r="Q11"/>
  <c r="N11"/>
  <c r="P11"/>
  <c r="M11"/>
  <c r="O11"/>
  <c r="K11"/>
  <c r="H11"/>
  <c r="J11"/>
  <c r="G11"/>
  <c r="I11"/>
  <c r="F11"/>
  <c r="DG10"/>
  <c r="DF10"/>
  <c r="DB10"/>
  <c r="DA10"/>
  <c r="CW10"/>
  <c r="CV10"/>
  <c r="CR10"/>
  <c r="CQ10"/>
  <c r="CN10"/>
  <c r="CM10"/>
  <c r="CK10"/>
  <c r="CL10"/>
  <c r="CJ10"/>
  <c r="CH10"/>
  <c r="CG10"/>
  <c r="CC10"/>
  <c r="CB10"/>
  <c r="BX10"/>
  <c r="BW10"/>
  <c r="BS10"/>
  <c r="BR10"/>
  <c r="BO10"/>
  <c r="BN10"/>
  <c r="BL10"/>
  <c r="BM10"/>
  <c r="BK10"/>
  <c r="BI10"/>
  <c r="BH10"/>
  <c r="BD10"/>
  <c r="BC10"/>
  <c r="AY10"/>
  <c r="AX10"/>
  <c r="AT10"/>
  <c r="AS10"/>
  <c r="AO10"/>
  <c r="AN10"/>
  <c r="AK10"/>
  <c r="AH10"/>
  <c r="AJ10"/>
  <c r="AG10"/>
  <c r="AI10"/>
  <c r="AE10"/>
  <c r="AD10"/>
  <c r="Z10"/>
  <c r="Y10"/>
  <c r="U10"/>
  <c r="T10"/>
  <c r="Q10"/>
  <c r="N10"/>
  <c r="P10"/>
  <c r="M10"/>
  <c r="O10"/>
  <c r="K10"/>
  <c r="H10"/>
  <c r="J10"/>
  <c r="G10"/>
  <c r="I10"/>
  <c r="F10"/>
  <c r="DG9"/>
  <c r="DF9"/>
  <c r="DB9"/>
  <c r="DA9"/>
  <c r="CW9"/>
  <c r="CV9"/>
  <c r="CR9"/>
  <c r="CQ9"/>
  <c r="CN9"/>
  <c r="CM9"/>
  <c r="CK9"/>
  <c r="CL9"/>
  <c r="CJ9"/>
  <c r="CH9"/>
  <c r="CG9"/>
  <c r="CC9"/>
  <c r="CB9"/>
  <c r="BX9"/>
  <c r="BW9"/>
  <c r="BS9"/>
  <c r="BR9"/>
  <c r="BO9"/>
  <c r="BN9"/>
  <c r="BL9"/>
  <c r="BM9"/>
  <c r="BK9"/>
  <c r="BI9"/>
  <c r="BH9"/>
  <c r="BD9"/>
  <c r="BC9"/>
  <c r="AY9"/>
  <c r="AX9"/>
  <c r="AT9"/>
  <c r="AS9"/>
  <c r="AO9"/>
  <c r="AN9"/>
  <c r="AK9"/>
  <c r="AJ9"/>
  <c r="AH9"/>
  <c r="AI9"/>
  <c r="AG9"/>
  <c r="AE9"/>
  <c r="AD9"/>
  <c r="Z9"/>
  <c r="Y9"/>
  <c r="U9"/>
  <c r="T9"/>
  <c r="Q9"/>
  <c r="N9"/>
  <c r="P9"/>
  <c r="M9"/>
  <c r="O9"/>
  <c r="K9"/>
  <c r="H9"/>
  <c r="J9"/>
  <c r="G9"/>
  <c r="I9"/>
  <c r="F9"/>
  <c r="DG8"/>
  <c r="DF8"/>
  <c r="DB8"/>
  <c r="DA8"/>
  <c r="CW8"/>
  <c r="CV8"/>
  <c r="CR8"/>
  <c r="CQ8"/>
  <c r="CN8"/>
  <c r="CM8"/>
  <c r="CK8"/>
  <c r="CL8"/>
  <c r="CJ8"/>
  <c r="CH8"/>
  <c r="CG8"/>
  <c r="CC8"/>
  <c r="CB8"/>
  <c r="BX8"/>
  <c r="BW8"/>
  <c r="BS8"/>
  <c r="BR8"/>
  <c r="BO8"/>
  <c r="BN8"/>
  <c r="BL8"/>
  <c r="BM8"/>
  <c r="BK8"/>
  <c r="BI8"/>
  <c r="BH8"/>
  <c r="BD8"/>
  <c r="BC8"/>
  <c r="AY8"/>
  <c r="AX8"/>
  <c r="AT8"/>
  <c r="AS8"/>
  <c r="AO8"/>
  <c r="AN8"/>
  <c r="AK8"/>
  <c r="AJ8"/>
  <c r="AH8"/>
  <c r="AI8"/>
  <c r="AG8"/>
  <c r="AE8"/>
  <c r="AD8"/>
  <c r="Z8"/>
  <c r="Y8"/>
  <c r="U8"/>
  <c r="T8"/>
  <c r="Q8"/>
  <c r="P8"/>
  <c r="M8"/>
  <c r="O8"/>
  <c r="N8"/>
  <c r="K8"/>
  <c r="J8"/>
  <c r="G8"/>
  <c r="I8"/>
  <c r="H8"/>
  <c r="F8"/>
  <c r="DM7"/>
  <c r="DL7"/>
  <c r="DK7"/>
  <c r="DJ7"/>
  <c r="DH7"/>
  <c r="DG7"/>
  <c r="DE7"/>
  <c r="DF7"/>
  <c r="DD7"/>
  <c r="DC7"/>
  <c r="DB7"/>
  <c r="CZ7"/>
  <c r="DA7"/>
  <c r="CY7"/>
  <c r="CX7"/>
  <c r="CW7"/>
  <c r="CU7"/>
  <c r="CV7"/>
  <c r="CT7"/>
  <c r="CS7"/>
  <c r="CP7"/>
  <c r="CR7"/>
  <c r="CO7"/>
  <c r="CQ7"/>
  <c r="CN7"/>
  <c r="CK7"/>
  <c r="CM7"/>
  <c r="CJ7"/>
  <c r="CL7"/>
  <c r="CI7"/>
  <c r="CH7"/>
  <c r="CF7"/>
  <c r="CG7"/>
  <c r="CE7"/>
  <c r="CD7"/>
  <c r="CC7"/>
  <c r="CA7"/>
  <c r="CB7"/>
  <c r="BZ7"/>
  <c r="BY7"/>
  <c r="BX7"/>
  <c r="BV7"/>
  <c r="BW7"/>
  <c r="BU7"/>
  <c r="BT7"/>
  <c r="BQ7"/>
  <c r="BS7"/>
  <c r="BP7"/>
  <c r="BR7"/>
  <c r="BO7"/>
  <c r="BL7"/>
  <c r="BN7"/>
  <c r="BK7"/>
  <c r="BM7"/>
  <c r="BJ7"/>
  <c r="BI7"/>
  <c r="BG7"/>
  <c r="BH7"/>
  <c r="BF7"/>
  <c r="BE7"/>
  <c r="BD7"/>
  <c r="BB7"/>
  <c r="BC7"/>
  <c r="BA7"/>
  <c r="AZ7"/>
  <c r="AW7"/>
  <c r="AY7"/>
  <c r="AV7"/>
  <c r="AX7"/>
  <c r="AU7"/>
  <c r="AR7"/>
  <c r="AT7"/>
  <c r="AQ7"/>
  <c r="AS7"/>
  <c r="AP7"/>
  <c r="AO7"/>
  <c r="AM7"/>
  <c r="AN7"/>
  <c r="AL7"/>
  <c r="AK7"/>
  <c r="AH7"/>
  <c r="AJ7"/>
  <c r="AG7"/>
  <c r="AI7"/>
  <c r="AF7"/>
  <c r="AE7"/>
  <c r="AC7"/>
  <c r="AD7"/>
  <c r="AB7"/>
  <c r="AA7"/>
  <c r="X7"/>
  <c r="Z7"/>
  <c r="W7"/>
  <c r="Y7"/>
  <c r="V7"/>
  <c r="S7"/>
  <c r="U7"/>
  <c r="R7"/>
  <c r="T7"/>
  <c r="Q7"/>
  <c r="N7"/>
  <c r="P7"/>
  <c r="M7"/>
  <c r="O7"/>
  <c r="L7"/>
  <c r="K7"/>
  <c r="H7"/>
  <c r="J7"/>
  <c r="G7"/>
  <c r="I7"/>
  <c r="F7"/>
  <c r="E7"/>
</calcChain>
</file>

<file path=xl/sharedStrings.xml><?xml version="1.0" encoding="utf-8"?>
<sst xmlns="http://schemas.openxmlformats.org/spreadsheetml/2006/main" count="230" uniqueCount="49">
  <si>
    <t>Сведения о ходе уборки урожая зерновых, зернобобовых и масличных культур в сельскохозяйственных органиациях, КФХ и ИП</t>
  </si>
  <si>
    <t>в городском округе Лотошино</t>
  </si>
  <si>
    <t xml:space="preserve">по состоянию на </t>
  </si>
  <si>
    <t>№ п/п</t>
  </si>
  <si>
    <t>Наименование с/х организации</t>
  </si>
  <si>
    <t>4-СХ 2020 (или 1 - фермер) (Сумма зерновых + зернобоб. и масличных), га</t>
  </si>
  <si>
    <t>Оставшаяся площадь к уборке</t>
  </si>
  <si>
    <t>Зерновые и зернобобовые, всего</t>
  </si>
  <si>
    <t>Озимые, итого</t>
  </si>
  <si>
    <t>пшеница</t>
  </si>
  <si>
    <t>рожь</t>
  </si>
  <si>
    <t>тритикале</t>
  </si>
  <si>
    <t>Яровые только ЗЕРНОВЫЕ, всего</t>
  </si>
  <si>
    <t>ячмень</t>
  </si>
  <si>
    <t>овёс</t>
  </si>
  <si>
    <t>кукуруза на зерно</t>
  </si>
  <si>
    <t>кукуруза на КОРМ</t>
  </si>
  <si>
    <t>Зернобобовые</t>
  </si>
  <si>
    <t>горох</t>
  </si>
  <si>
    <t>вика</t>
  </si>
  <si>
    <t>люпин</t>
  </si>
  <si>
    <t>прочие</t>
  </si>
  <si>
    <t>Масличные</t>
  </si>
  <si>
    <t>рапс</t>
  </si>
  <si>
    <t>горчица</t>
  </si>
  <si>
    <t>соя</t>
  </si>
  <si>
    <t>Гибель, га</t>
  </si>
  <si>
    <t>Комбайны</t>
  </si>
  <si>
    <t>Примечание</t>
  </si>
  <si>
    <t>S, га (план)</t>
  </si>
  <si>
    <t>S, га (факт)</t>
  </si>
  <si>
    <t>% уборки от плана</t>
  </si>
  <si>
    <t>Ур-ть, ц/га</t>
  </si>
  <si>
    <t>Вал.
сбор,тн</t>
  </si>
  <si>
    <t>Скошено на корм,
 га</t>
  </si>
  <si>
    <t>%</t>
  </si>
  <si>
    <t>Планируемое кол-во комбайнов для участия в уборке, ед.</t>
  </si>
  <si>
    <t>В том числе кол-во привлеченных комбайнов, ед.</t>
  </si>
  <si>
    <t>Кол-во комбайнов участвующих в уборке, ед.</t>
  </si>
  <si>
    <t>В том числе привлеченных комбайнов участвующих в уборке, ед.</t>
  </si>
  <si>
    <t>Итого по району</t>
  </si>
  <si>
    <t>X</t>
  </si>
  <si>
    <t>ООО "РусМолоко" отд.  "Яровое"</t>
  </si>
  <si>
    <t>ООО "РусМолоко" отд.  "Вешние  воды"</t>
  </si>
  <si>
    <t>ОАО "Совхоз им. Кирова"</t>
  </si>
  <si>
    <t>ООО "Колхоз "Заветы Ильича"</t>
  </si>
  <si>
    <t>ООО "АФ "Елгозинское"</t>
  </si>
  <si>
    <t>ООО "Туламашагро"</t>
  </si>
  <si>
    <t>На эту же дату в 2019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</si>
</sst>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164" fontId="14" fillId="0" borderId="2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5" borderId="27" xfId="0" applyNumberFormat="1" applyFont="1" applyFill="1" applyBorder="1" applyAlignment="1">
      <alignment horizontal="center" vertical="center" wrapText="1"/>
    </xf>
    <xf numFmtId="164" fontId="10" fillId="5" borderId="27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5" borderId="30" xfId="0" applyNumberFormat="1" applyFont="1" applyFill="1" applyBorder="1" applyAlignment="1">
      <alignment horizontal="center" vertical="center" wrapText="1"/>
    </xf>
    <xf numFmtId="3" fontId="14" fillId="5" borderId="31" xfId="0" applyNumberFormat="1" applyFont="1" applyFill="1" applyBorder="1" applyAlignment="1">
      <alignment horizontal="center" vertical="center" wrapText="1"/>
    </xf>
    <xf numFmtId="4" fontId="14" fillId="5" borderId="31" xfId="0" applyNumberFormat="1" applyFont="1" applyFill="1" applyBorder="1" applyAlignment="1">
      <alignment horizontal="center" vertical="center" wrapText="1"/>
    </xf>
    <xf numFmtId="3" fontId="14" fillId="5" borderId="32" xfId="0" applyNumberFormat="1" applyFont="1" applyFill="1" applyBorder="1" applyAlignment="1">
      <alignment horizontal="center" vertical="center" wrapText="1"/>
    </xf>
    <xf numFmtId="3" fontId="10" fillId="6" borderId="29" xfId="0" applyNumberFormat="1" applyFont="1" applyFill="1" applyBorder="1" applyAlignment="1">
      <alignment horizontal="center" vertical="center" wrapText="1"/>
    </xf>
    <xf numFmtId="3" fontId="10" fillId="6" borderId="27" xfId="0" applyNumberFormat="1" applyFont="1" applyFill="1" applyBorder="1" applyAlignment="1">
      <alignment horizontal="center" vertical="center" wrapText="1"/>
    </xf>
    <xf numFmtId="4" fontId="10" fillId="6" borderId="27" xfId="0" applyNumberFormat="1" applyFont="1" applyFill="1" applyBorder="1" applyAlignment="1">
      <alignment horizontal="center" vertical="center" wrapText="1"/>
    </xf>
    <xf numFmtId="3" fontId="10" fillId="7" borderId="27" xfId="0" applyNumberFormat="1" applyFont="1" applyFill="1" applyBorder="1" applyAlignment="1">
      <alignment horizontal="center" vertical="center" wrapText="1"/>
    </xf>
    <xf numFmtId="4" fontId="10" fillId="7" borderId="27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4" fillId="8" borderId="1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15" fillId="3" borderId="35" xfId="0" applyNumberFormat="1" applyFont="1" applyFill="1" applyBorder="1" applyAlignment="1">
      <alignment horizontal="center" vertical="center" wrapText="1"/>
    </xf>
    <xf numFmtId="1" fontId="9" fillId="4" borderId="34" xfId="0" applyNumberFormat="1" applyFont="1" applyFill="1" applyBorder="1" applyAlignment="1">
      <alignment horizontal="center" vertical="center" wrapText="1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36" xfId="0" applyNumberFormat="1" applyFont="1" applyFill="1" applyBorder="1" applyAlignment="1">
      <alignment horizontal="center" vertical="center" wrapText="1"/>
    </xf>
    <xf numFmtId="165" fontId="9" fillId="4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1" fontId="10" fillId="5" borderId="25" xfId="0" applyNumberFormat="1" applyFont="1" applyFill="1" applyBorder="1" applyAlignment="1">
      <alignment horizontal="center" vertical="center" wrapText="1"/>
    </xf>
    <xf numFmtId="165" fontId="10" fillId="5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65" fontId="5" fillId="4" borderId="25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1" fontId="5" fillId="5" borderId="25" xfId="0" applyNumberFormat="1" applyFont="1" applyFill="1" applyBorder="1" applyAlignment="1">
      <alignment horizontal="center" vertical="center" wrapText="1"/>
    </xf>
    <xf numFmtId="165" fontId="5" fillId="5" borderId="25" xfId="0" applyNumberFormat="1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1" fontId="10" fillId="6" borderId="25" xfId="0" applyNumberFormat="1" applyFont="1" applyFill="1" applyBorder="1" applyAlignment="1">
      <alignment horizontal="center" vertical="center" wrapText="1"/>
    </xf>
    <xf numFmtId="165" fontId="10" fillId="6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" fontId="10" fillId="7" borderId="25" xfId="0" applyNumberFormat="1" applyFont="1" applyFill="1" applyBorder="1" applyAlignment="1">
      <alignment horizontal="center" vertical="center" wrapText="1"/>
    </xf>
    <xf numFmtId="165" fontId="10" fillId="7" borderId="2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1" fontId="9" fillId="4" borderId="40" xfId="0" applyNumberFormat="1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Alignment="1">
      <alignment horizontal="center" vertical="center" wrapText="1"/>
    </xf>
    <xf numFmtId="165" fontId="9" fillId="4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1" fontId="10" fillId="5" borderId="26" xfId="0" applyNumberFormat="1" applyFont="1" applyFill="1" applyBorder="1" applyAlignment="1">
      <alignment horizontal="center" vertical="center" wrapText="1"/>
    </xf>
    <xf numFmtId="165" fontId="10" fillId="5" borderId="26" xfId="0" applyNumberFormat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" fontId="5" fillId="4" borderId="26" xfId="0" applyNumberFormat="1" applyFont="1" applyFill="1" applyBorder="1" applyAlignment="1">
      <alignment horizontal="center" vertical="center" wrapText="1"/>
    </xf>
    <xf numFmtId="165" fontId="5" fillId="4" borderId="26" xfId="0" applyNumberFormat="1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 wrapText="1"/>
    </xf>
    <xf numFmtId="165" fontId="5" fillId="5" borderId="26" xfId="0" applyNumberFormat="1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1" fontId="10" fillId="6" borderId="26" xfId="0" applyNumberFormat="1" applyFont="1" applyFill="1" applyBorder="1" applyAlignment="1">
      <alignment horizontal="center" vertical="center" wrapText="1"/>
    </xf>
    <xf numFmtId="165" fontId="10" fillId="6" borderId="26" xfId="0" applyNumberFormat="1" applyFont="1" applyFill="1" applyBorder="1" applyAlignment="1">
      <alignment horizontal="center" vertical="center" wrapText="1"/>
    </xf>
    <xf numFmtId="1" fontId="10" fillId="7" borderId="26" xfId="0" applyNumberFormat="1" applyFont="1" applyFill="1" applyBorder="1" applyAlignment="1">
      <alignment horizontal="center" vertical="center" wrapText="1"/>
    </xf>
    <xf numFmtId="165" fontId="10" fillId="7" borderId="26" xfId="0" applyNumberFormat="1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1" fontId="2" fillId="3" borderId="40" xfId="0" applyNumberFormat="1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3" fontId="8" fillId="13" borderId="19" xfId="0" applyNumberFormat="1" applyFont="1" applyFill="1" applyBorder="1" applyAlignment="1">
      <alignment horizontal="center" vertical="center" wrapText="1"/>
    </xf>
    <xf numFmtId="3" fontId="9" fillId="13" borderId="19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5" borderId="19" xfId="0" applyNumberFormat="1" applyFont="1" applyFill="1" applyBorder="1" applyAlignment="1">
      <alignment horizontal="center" vertical="center" wrapText="1"/>
    </xf>
    <xf numFmtId="164" fontId="9" fillId="5" borderId="19" xfId="0" applyNumberFormat="1" applyFont="1" applyFill="1" applyBorder="1" applyAlignment="1">
      <alignment horizontal="center" vertical="center" wrapText="1"/>
    </xf>
    <xf numFmtId="164" fontId="9" fillId="13" borderId="19" xfId="0" applyNumberFormat="1" applyFont="1" applyFill="1" applyBorder="1" applyAlignment="1">
      <alignment horizontal="center" vertical="center" wrapText="1"/>
    </xf>
    <xf numFmtId="4" fontId="9" fillId="13" borderId="19" xfId="0" applyNumberFormat="1" applyFont="1" applyFill="1" applyBorder="1" applyAlignment="1">
      <alignment horizontal="center" vertical="center" wrapText="1"/>
    </xf>
    <xf numFmtId="3" fontId="9" fillId="7" borderId="19" xfId="0" applyNumberFormat="1" applyFont="1" applyFill="1" applyBorder="1" applyAlignment="1">
      <alignment horizontal="center" vertical="center" wrapText="1"/>
    </xf>
    <xf numFmtId="4" fontId="9" fillId="7" borderId="19" xfId="0" applyNumberFormat="1" applyFont="1" applyFill="1" applyBorder="1" applyAlignment="1">
      <alignment horizontal="center" vertical="center" wrapText="1"/>
    </xf>
    <xf numFmtId="1" fontId="9" fillId="10" borderId="6" xfId="0" applyNumberFormat="1" applyFont="1" applyFill="1" applyBorder="1" applyAlignment="1">
      <alignment horizontal="center" vertical="center" wrapText="1"/>
    </xf>
    <xf numFmtId="1" fontId="9" fillId="10" borderId="19" xfId="0" applyNumberFormat="1" applyFont="1" applyFill="1" applyBorder="1" applyAlignment="1">
      <alignment horizontal="center" vertical="center" wrapText="1"/>
    </xf>
    <xf numFmtId="0" fontId="9" fillId="11" borderId="19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1" fontId="14" fillId="12" borderId="0" xfId="0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C1:DO15"/>
  <sheetViews>
    <sheetView tabSelected="1" zoomScaleNormal="100" zoomScaleSheetLayoutView="75" workbookViewId="0">
      <pane xSplit="4" ySplit="5" topLeftCell="R7" activePane="bottomRight" state="frozen"/>
      <selection pane="topRight" activeCell="D1" sqref="D1"/>
      <selection pane="bottomLeft" activeCell="A6" sqref="A6"/>
      <selection pane="bottomRight" activeCell="I7" sqref="I7"/>
    </sheetView>
  </sheetViews>
  <sheetFormatPr defaultColWidth="8.85546875" defaultRowHeight="15.75" outlineLevelRow="1" outlineLevelCol="1"/>
  <cols>
    <col min="1" max="1" width="11.140625" style="2" customWidth="1"/>
    <col min="2" max="2" width="5.42578125" style="2" customWidth="1"/>
    <col min="3" max="3" width="4.85546875" style="2" customWidth="1"/>
    <col min="4" max="4" width="30.5703125" style="2" customWidth="1"/>
    <col min="5" max="5" width="19.140625" style="2" customWidth="1" outlineLevel="1"/>
    <col min="6" max="6" width="14.7109375" style="2" customWidth="1" outlineLevel="1"/>
    <col min="7" max="7" width="11.140625" style="2" bestFit="1" customWidth="1"/>
    <col min="8" max="8" width="10.28515625" style="2" customWidth="1"/>
    <col min="9" max="10" width="7.42578125" style="2" customWidth="1"/>
    <col min="11" max="11" width="11.7109375" style="2" bestFit="1" customWidth="1"/>
    <col min="12" max="12" width="11.140625" style="2" customWidth="1" outlineLevel="1"/>
    <col min="13" max="13" width="8.5703125" style="2" customWidth="1"/>
    <col min="14" max="14" width="8.85546875" style="2" customWidth="1"/>
    <col min="15" max="15" width="4.85546875" style="2" customWidth="1"/>
    <col min="16" max="16" width="10" style="2" customWidth="1"/>
    <col min="17" max="17" width="10.85546875" style="2" bestFit="1" customWidth="1"/>
    <col min="18" max="18" width="9.140625" style="2" customWidth="1" outlineLevel="1"/>
    <col min="19" max="19" width="8" style="2" customWidth="1" outlineLevel="1"/>
    <col min="20" max="20" width="7.85546875" style="2" customWidth="1" outlineLevel="1"/>
    <col min="21" max="21" width="10" style="2" customWidth="1" outlineLevel="1"/>
    <col min="22" max="22" width="9.42578125" style="2" customWidth="1" outlineLevel="1"/>
    <col min="23" max="24" width="7.140625" style="2" customWidth="1" outlineLevel="1"/>
    <col min="25" max="25" width="5" style="2" customWidth="1" outlineLevel="1"/>
    <col min="26" max="26" width="7" style="2" customWidth="1" outlineLevel="1"/>
    <col min="27" max="27" width="8.140625" style="2" customWidth="1" outlineLevel="1"/>
    <col min="28" max="29" width="7.140625" style="2" customWidth="1" outlineLevel="1"/>
    <col min="30" max="30" width="5.28515625" style="2" customWidth="1" outlineLevel="1"/>
    <col min="31" max="31" width="7" style="2" customWidth="1" outlineLevel="1"/>
    <col min="32" max="32" width="8.140625" style="2" customWidth="1" outlineLevel="1"/>
    <col min="33" max="33" width="9" style="2" customWidth="1"/>
    <col min="34" max="34" width="8" style="2" bestFit="1" customWidth="1"/>
    <col min="35" max="35" width="6.28515625" style="2" customWidth="1"/>
    <col min="36" max="36" width="7.85546875" style="2" bestFit="1" customWidth="1"/>
    <col min="37" max="37" width="10.5703125" style="2" bestFit="1" customWidth="1"/>
    <col min="38" max="39" width="7.140625" style="2" customWidth="1" outlineLevel="1"/>
    <col min="40" max="40" width="5.85546875" style="2" customWidth="1" outlineLevel="1"/>
    <col min="41" max="41" width="9.140625" style="2" customWidth="1" outlineLevel="1"/>
    <col min="42" max="43" width="8.140625" style="2" customWidth="1" outlineLevel="1"/>
    <col min="44" max="44" width="7.7109375" style="2" customWidth="1" outlineLevel="1"/>
    <col min="45" max="45" width="5.42578125" style="2" customWidth="1" outlineLevel="1"/>
    <col min="46" max="46" width="11.42578125" style="2" customWidth="1" outlineLevel="1"/>
    <col min="47" max="47" width="10.42578125" style="2" customWidth="1" outlineLevel="1"/>
    <col min="48" max="48" width="8" style="2" customWidth="1" outlineLevel="1"/>
    <col min="49" max="49" width="7.140625" style="2" customWidth="1" outlineLevel="1"/>
    <col min="50" max="50" width="7.85546875" style="2" customWidth="1" outlineLevel="1"/>
    <col min="51" max="51" width="8.42578125" style="2" customWidth="1" outlineLevel="1"/>
    <col min="52" max="52" width="8.140625" style="2" customWidth="1" outlineLevel="1"/>
    <col min="53" max="54" width="7.140625" style="2" customWidth="1" outlineLevel="1"/>
    <col min="55" max="55" width="5.140625" style="2" customWidth="1" outlineLevel="1"/>
    <col min="56" max="56" width="8.42578125" style="2" customWidth="1" outlineLevel="1"/>
    <col min="57" max="62" width="8.140625" style="2" customWidth="1" outlineLevel="1"/>
    <col min="63" max="63" width="8" style="2" customWidth="1"/>
    <col min="64" max="64" width="8.28515625" style="2" customWidth="1"/>
    <col min="65" max="65" width="6.140625" style="2" customWidth="1"/>
    <col min="66" max="66" width="7.42578125" style="2" customWidth="1"/>
    <col min="67" max="67" width="8.140625" style="2" bestFit="1" customWidth="1"/>
    <col min="68" max="69" width="7.140625" style="2" customWidth="1" outlineLevel="1"/>
    <col min="70" max="70" width="5.140625" style="2" customWidth="1" outlineLevel="1"/>
    <col min="71" max="71" width="7" style="2" customWidth="1" outlineLevel="1"/>
    <col min="72" max="72" width="8.140625" style="2" customWidth="1" outlineLevel="1"/>
    <col min="73" max="74" width="7.140625" style="2" customWidth="1" outlineLevel="1"/>
    <col min="75" max="75" width="4.140625" style="2" customWidth="1" outlineLevel="1"/>
    <col min="76" max="76" width="7" style="2" customWidth="1" outlineLevel="1"/>
    <col min="77" max="77" width="8.140625" style="2" customWidth="1" outlineLevel="1"/>
    <col min="78" max="79" width="7.140625" style="2" customWidth="1" outlineLevel="1"/>
    <col min="80" max="80" width="7.28515625" style="2" customWidth="1" outlineLevel="1"/>
    <col min="81" max="81" width="7" style="2" customWidth="1" outlineLevel="1"/>
    <col min="82" max="82" width="8.140625" style="2" customWidth="1" outlineLevel="1"/>
    <col min="83" max="84" width="7.140625" style="2" customWidth="1" outlineLevel="1"/>
    <col min="85" max="85" width="5.7109375" style="2" customWidth="1" outlineLevel="1"/>
    <col min="86" max="86" width="7" style="2" customWidth="1" outlineLevel="1"/>
    <col min="87" max="87" width="8.140625" style="2" customWidth="1" outlineLevel="1"/>
    <col min="88" max="88" width="8.7109375" style="2" customWidth="1"/>
    <col min="89" max="89" width="8.28515625" style="2" customWidth="1"/>
    <col min="90" max="90" width="6.5703125" style="2" customWidth="1"/>
    <col min="91" max="91" width="7.42578125" style="2" customWidth="1"/>
    <col min="92" max="92" width="8.140625" style="2" bestFit="1" customWidth="1"/>
    <col min="93" max="93" width="9.28515625" style="2" customWidth="1" outlineLevel="1"/>
    <col min="94" max="94" width="8" style="2" customWidth="1" outlineLevel="1"/>
    <col min="95" max="95" width="5.28515625" style="2" customWidth="1" outlineLevel="1"/>
    <col min="96" max="96" width="7" style="2" customWidth="1" outlineLevel="1"/>
    <col min="97" max="97" width="8.140625" style="2" customWidth="1" outlineLevel="1"/>
    <col min="98" max="99" width="7.140625" style="2" customWidth="1" outlineLevel="1"/>
    <col min="100" max="100" width="5.85546875" style="2" customWidth="1" outlineLevel="1"/>
    <col min="101" max="101" width="9.140625" style="2" customWidth="1" outlineLevel="1"/>
    <col min="102" max="107" width="8.140625" style="2" customWidth="1" outlineLevel="1"/>
    <col min="108" max="109" width="7.140625" style="2" customWidth="1" outlineLevel="1"/>
    <col min="110" max="110" width="4.7109375" style="2" customWidth="1" outlineLevel="1"/>
    <col min="111" max="111" width="7" style="2" customWidth="1" outlineLevel="1"/>
    <col min="112" max="112" width="8.140625" style="2" customWidth="1" outlineLevel="1"/>
    <col min="113" max="113" width="9.140625" style="2" customWidth="1" outlineLevel="1"/>
    <col min="114" max="114" width="19" style="2" customWidth="1"/>
    <col min="115" max="115" width="21" style="2" customWidth="1"/>
    <col min="116" max="116" width="20.42578125" style="2" customWidth="1"/>
    <col min="117" max="117" width="26.42578125" style="2" customWidth="1"/>
    <col min="118" max="118" width="29.28515625" style="2" customWidth="1"/>
    <col min="120" max="120" width="8.85546875" style="2"/>
    <col min="121" max="121" width="55.140625" style="2" customWidth="1"/>
    <col min="122" max="122" width="24.5703125" style="2" customWidth="1"/>
    <col min="123" max="123" width="25" style="2" customWidth="1"/>
    <col min="124" max="124" width="31.85546875" style="2" customWidth="1"/>
    <col min="125" max="125" width="6.42578125" style="2" customWidth="1"/>
    <col min="126" max="126" width="59.7109375" style="2" customWidth="1"/>
    <col min="127" max="127" width="15.85546875" style="2" customWidth="1"/>
    <col min="128" max="128" width="25.85546875" style="2" customWidth="1"/>
    <col min="129" max="16384" width="8.85546875" style="2"/>
  </cols>
  <sheetData>
    <row r="1" spans="3:118" ht="21.75" customHeight="1"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3:118" ht="35.25" customHeight="1">
      <c r="C2" s="3" t="s">
        <v>1</v>
      </c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:118" ht="27" customHeight="1" thickBot="1">
      <c r="C3" s="8"/>
      <c r="D3" s="9"/>
      <c r="E3" s="10"/>
      <c r="F3" s="10"/>
      <c r="G3" s="11"/>
      <c r="H3" s="12"/>
      <c r="I3" s="13"/>
      <c r="J3" s="14"/>
      <c r="K3" s="12"/>
      <c r="L3" s="15"/>
      <c r="M3" s="16" t="s">
        <v>2</v>
      </c>
      <c r="N3" s="17"/>
      <c r="O3" s="17"/>
      <c r="P3" s="18">
        <v>44110</v>
      </c>
      <c r="Q3" s="19"/>
    </row>
    <row r="4" spans="3:118" ht="19.5" customHeight="1" thickBot="1">
      <c r="C4" s="20" t="s">
        <v>3</v>
      </c>
      <c r="D4" s="20" t="s">
        <v>4</v>
      </c>
      <c r="E4" s="21" t="s">
        <v>5</v>
      </c>
      <c r="F4" s="22" t="s">
        <v>6</v>
      </c>
      <c r="G4" s="23" t="s">
        <v>7</v>
      </c>
      <c r="H4" s="24"/>
      <c r="I4" s="24"/>
      <c r="J4" s="24"/>
      <c r="K4" s="25"/>
      <c r="L4" s="26"/>
      <c r="M4" s="27" t="s">
        <v>8</v>
      </c>
      <c r="N4" s="28"/>
      <c r="O4" s="28"/>
      <c r="P4" s="28"/>
      <c r="Q4" s="29"/>
      <c r="R4" s="30" t="s">
        <v>9</v>
      </c>
      <c r="S4" s="30"/>
      <c r="T4" s="30"/>
      <c r="U4" s="30"/>
      <c r="V4" s="31"/>
      <c r="W4" s="32" t="s">
        <v>10</v>
      </c>
      <c r="X4" s="30"/>
      <c r="Y4" s="30"/>
      <c r="Z4" s="30"/>
      <c r="AA4" s="31"/>
      <c r="AB4" s="32" t="s">
        <v>11</v>
      </c>
      <c r="AC4" s="30"/>
      <c r="AD4" s="30"/>
      <c r="AE4" s="30"/>
      <c r="AF4" s="33"/>
      <c r="AG4" s="34" t="s">
        <v>12</v>
      </c>
      <c r="AH4" s="35"/>
      <c r="AI4" s="35"/>
      <c r="AJ4" s="35"/>
      <c r="AK4" s="36"/>
      <c r="AL4" s="30" t="s">
        <v>9</v>
      </c>
      <c r="AM4" s="30"/>
      <c r="AN4" s="30"/>
      <c r="AO4" s="30"/>
      <c r="AP4" s="31"/>
      <c r="AQ4" s="32" t="s">
        <v>13</v>
      </c>
      <c r="AR4" s="30"/>
      <c r="AS4" s="30"/>
      <c r="AT4" s="30"/>
      <c r="AU4" s="31"/>
      <c r="AV4" s="32" t="s">
        <v>14</v>
      </c>
      <c r="AW4" s="30"/>
      <c r="AX4" s="30"/>
      <c r="AY4" s="30"/>
      <c r="AZ4" s="31"/>
      <c r="BA4" s="32" t="s">
        <v>15</v>
      </c>
      <c r="BB4" s="30"/>
      <c r="BC4" s="30"/>
      <c r="BD4" s="30"/>
      <c r="BE4" s="33"/>
      <c r="BF4" s="37" t="s">
        <v>16</v>
      </c>
      <c r="BG4" s="38"/>
      <c r="BH4" s="38"/>
      <c r="BI4" s="38"/>
      <c r="BJ4" s="39"/>
      <c r="BK4" s="40" t="s">
        <v>17</v>
      </c>
      <c r="BL4" s="41"/>
      <c r="BM4" s="41"/>
      <c r="BN4" s="41"/>
      <c r="BO4" s="42"/>
      <c r="BP4" s="30" t="s">
        <v>18</v>
      </c>
      <c r="BQ4" s="30"/>
      <c r="BR4" s="30"/>
      <c r="BS4" s="30"/>
      <c r="BT4" s="31"/>
      <c r="BU4" s="32" t="s">
        <v>19</v>
      </c>
      <c r="BV4" s="30"/>
      <c r="BW4" s="30"/>
      <c r="BX4" s="30"/>
      <c r="BY4" s="31"/>
      <c r="BZ4" s="32" t="s">
        <v>20</v>
      </c>
      <c r="CA4" s="30"/>
      <c r="CB4" s="30"/>
      <c r="CC4" s="30"/>
      <c r="CD4" s="31"/>
      <c r="CE4" s="32" t="s">
        <v>21</v>
      </c>
      <c r="CF4" s="30"/>
      <c r="CG4" s="30"/>
      <c r="CH4" s="30"/>
      <c r="CI4" s="33"/>
      <c r="CJ4" s="43" t="s">
        <v>22</v>
      </c>
      <c r="CK4" s="44"/>
      <c r="CL4" s="44"/>
      <c r="CM4" s="44"/>
      <c r="CN4" s="45"/>
      <c r="CO4" s="46" t="s">
        <v>23</v>
      </c>
      <c r="CP4" s="30"/>
      <c r="CQ4" s="30"/>
      <c r="CR4" s="30"/>
      <c r="CS4" s="31"/>
      <c r="CT4" s="32" t="s">
        <v>24</v>
      </c>
      <c r="CU4" s="30"/>
      <c r="CV4" s="30"/>
      <c r="CW4" s="30"/>
      <c r="CX4" s="31"/>
      <c r="CY4" s="32" t="s">
        <v>25</v>
      </c>
      <c r="CZ4" s="30"/>
      <c r="DA4" s="30"/>
      <c r="DB4" s="30"/>
      <c r="DC4" s="31"/>
      <c r="DD4" s="32" t="s">
        <v>21</v>
      </c>
      <c r="DE4" s="30"/>
      <c r="DF4" s="30"/>
      <c r="DG4" s="30"/>
      <c r="DH4" s="30"/>
      <c r="DI4" s="47" t="s">
        <v>26</v>
      </c>
      <c r="DJ4" s="48" t="s">
        <v>27</v>
      </c>
      <c r="DK4" s="49"/>
      <c r="DL4" s="49"/>
      <c r="DM4" s="49"/>
      <c r="DN4" s="50" t="s">
        <v>28</v>
      </c>
    </row>
    <row r="5" spans="3:118" ht="67.5" customHeight="1" thickBot="1">
      <c r="C5" s="51"/>
      <c r="D5" s="52"/>
      <c r="E5" s="53"/>
      <c r="F5" s="54"/>
      <c r="G5" s="55" t="s">
        <v>29</v>
      </c>
      <c r="H5" s="55" t="s">
        <v>30</v>
      </c>
      <c r="I5" s="55" t="s">
        <v>31</v>
      </c>
      <c r="J5" s="55" t="s">
        <v>32</v>
      </c>
      <c r="K5" s="55" t="s">
        <v>33</v>
      </c>
      <c r="L5" s="56" t="s">
        <v>34</v>
      </c>
      <c r="M5" s="57" t="s">
        <v>29</v>
      </c>
      <c r="N5" s="58" t="s">
        <v>30</v>
      </c>
      <c r="O5" s="58" t="s">
        <v>35</v>
      </c>
      <c r="P5" s="58" t="s">
        <v>32</v>
      </c>
      <c r="Q5" s="59" t="s">
        <v>33</v>
      </c>
      <c r="R5" s="60" t="s">
        <v>29</v>
      </c>
      <c r="S5" s="61" t="s">
        <v>30</v>
      </c>
      <c r="T5" s="61" t="s">
        <v>35</v>
      </c>
      <c r="U5" s="61" t="s">
        <v>32</v>
      </c>
      <c r="V5" s="61" t="s">
        <v>33</v>
      </c>
      <c r="W5" s="61" t="s">
        <v>29</v>
      </c>
      <c r="X5" s="61" t="s">
        <v>30</v>
      </c>
      <c r="Y5" s="61" t="s">
        <v>35</v>
      </c>
      <c r="Z5" s="61" t="s">
        <v>32</v>
      </c>
      <c r="AA5" s="61" t="s">
        <v>33</v>
      </c>
      <c r="AB5" s="61" t="s">
        <v>29</v>
      </c>
      <c r="AC5" s="61" t="s">
        <v>30</v>
      </c>
      <c r="AD5" s="61" t="s">
        <v>35</v>
      </c>
      <c r="AE5" s="61" t="s">
        <v>32</v>
      </c>
      <c r="AF5" s="62" t="s">
        <v>33</v>
      </c>
      <c r="AG5" s="63" t="s">
        <v>29</v>
      </c>
      <c r="AH5" s="64" t="s">
        <v>30</v>
      </c>
      <c r="AI5" s="64" t="s">
        <v>35</v>
      </c>
      <c r="AJ5" s="64" t="s">
        <v>32</v>
      </c>
      <c r="AK5" s="65" t="s">
        <v>33</v>
      </c>
      <c r="AL5" s="60" t="s">
        <v>29</v>
      </c>
      <c r="AM5" s="61" t="s">
        <v>30</v>
      </c>
      <c r="AN5" s="61" t="s">
        <v>35</v>
      </c>
      <c r="AO5" s="61" t="s">
        <v>32</v>
      </c>
      <c r="AP5" s="61" t="s">
        <v>33</v>
      </c>
      <c r="AQ5" s="61" t="s">
        <v>29</v>
      </c>
      <c r="AR5" s="61" t="s">
        <v>30</v>
      </c>
      <c r="AS5" s="61" t="s">
        <v>35</v>
      </c>
      <c r="AT5" s="61" t="s">
        <v>32</v>
      </c>
      <c r="AU5" s="61" t="s">
        <v>33</v>
      </c>
      <c r="AV5" s="61" t="s">
        <v>29</v>
      </c>
      <c r="AW5" s="61" t="s">
        <v>30</v>
      </c>
      <c r="AX5" s="61" t="s">
        <v>35</v>
      </c>
      <c r="AY5" s="61" t="s">
        <v>32</v>
      </c>
      <c r="AZ5" s="61" t="s">
        <v>33</v>
      </c>
      <c r="BA5" s="61" t="s">
        <v>29</v>
      </c>
      <c r="BB5" s="61" t="s">
        <v>30</v>
      </c>
      <c r="BC5" s="61" t="s">
        <v>35</v>
      </c>
      <c r="BD5" s="61" t="s">
        <v>32</v>
      </c>
      <c r="BE5" s="62" t="s">
        <v>33</v>
      </c>
      <c r="BF5" s="66" t="s">
        <v>29</v>
      </c>
      <c r="BG5" s="66" t="s">
        <v>30</v>
      </c>
      <c r="BH5" s="66" t="s">
        <v>35</v>
      </c>
      <c r="BI5" s="66" t="s">
        <v>32</v>
      </c>
      <c r="BJ5" s="67" t="s">
        <v>33</v>
      </c>
      <c r="BK5" s="68" t="s">
        <v>29</v>
      </c>
      <c r="BL5" s="69" t="s">
        <v>30</v>
      </c>
      <c r="BM5" s="69" t="s">
        <v>35</v>
      </c>
      <c r="BN5" s="69" t="s">
        <v>32</v>
      </c>
      <c r="BO5" s="70" t="s">
        <v>33</v>
      </c>
      <c r="BP5" s="60" t="s">
        <v>29</v>
      </c>
      <c r="BQ5" s="61" t="s">
        <v>30</v>
      </c>
      <c r="BR5" s="61" t="s">
        <v>35</v>
      </c>
      <c r="BS5" s="61" t="s">
        <v>32</v>
      </c>
      <c r="BT5" s="61" t="s">
        <v>33</v>
      </c>
      <c r="BU5" s="61" t="s">
        <v>29</v>
      </c>
      <c r="BV5" s="61" t="s">
        <v>30</v>
      </c>
      <c r="BW5" s="61" t="s">
        <v>35</v>
      </c>
      <c r="BX5" s="61" t="s">
        <v>32</v>
      </c>
      <c r="BY5" s="61" t="s">
        <v>33</v>
      </c>
      <c r="BZ5" s="61" t="s">
        <v>29</v>
      </c>
      <c r="CA5" s="61" t="s">
        <v>30</v>
      </c>
      <c r="CB5" s="61" t="s">
        <v>35</v>
      </c>
      <c r="CC5" s="61" t="s">
        <v>32</v>
      </c>
      <c r="CD5" s="61" t="s">
        <v>33</v>
      </c>
      <c r="CE5" s="61" t="s">
        <v>29</v>
      </c>
      <c r="CF5" s="61" t="s">
        <v>30</v>
      </c>
      <c r="CG5" s="61" t="s">
        <v>35</v>
      </c>
      <c r="CH5" s="61" t="s">
        <v>32</v>
      </c>
      <c r="CI5" s="62" t="s">
        <v>33</v>
      </c>
      <c r="CJ5" s="71" t="s">
        <v>29</v>
      </c>
      <c r="CK5" s="72" t="s">
        <v>30</v>
      </c>
      <c r="CL5" s="72" t="s">
        <v>35</v>
      </c>
      <c r="CM5" s="72" t="s">
        <v>32</v>
      </c>
      <c r="CN5" s="73" t="s">
        <v>33</v>
      </c>
      <c r="CO5" s="74" t="s">
        <v>29</v>
      </c>
      <c r="CP5" s="61" t="s">
        <v>30</v>
      </c>
      <c r="CQ5" s="61" t="s">
        <v>35</v>
      </c>
      <c r="CR5" s="61" t="s">
        <v>32</v>
      </c>
      <c r="CS5" s="61" t="s">
        <v>33</v>
      </c>
      <c r="CT5" s="61" t="s">
        <v>29</v>
      </c>
      <c r="CU5" s="61" t="s">
        <v>30</v>
      </c>
      <c r="CV5" s="61" t="s">
        <v>35</v>
      </c>
      <c r="CW5" s="61" t="s">
        <v>32</v>
      </c>
      <c r="CX5" s="61" t="s">
        <v>33</v>
      </c>
      <c r="CY5" s="61" t="s">
        <v>29</v>
      </c>
      <c r="CZ5" s="61" t="s">
        <v>30</v>
      </c>
      <c r="DA5" s="61" t="s">
        <v>35</v>
      </c>
      <c r="DB5" s="61" t="s">
        <v>32</v>
      </c>
      <c r="DC5" s="61" t="s">
        <v>33</v>
      </c>
      <c r="DD5" s="61" t="s">
        <v>29</v>
      </c>
      <c r="DE5" s="61" t="s">
        <v>30</v>
      </c>
      <c r="DF5" s="61" t="s">
        <v>35</v>
      </c>
      <c r="DG5" s="61" t="s">
        <v>32</v>
      </c>
      <c r="DH5" s="75" t="s">
        <v>33</v>
      </c>
      <c r="DI5" s="76"/>
      <c r="DJ5" s="77" t="s">
        <v>36</v>
      </c>
      <c r="DK5" s="77" t="s">
        <v>37</v>
      </c>
      <c r="DL5" s="78" t="s">
        <v>38</v>
      </c>
      <c r="DM5" s="79" t="s">
        <v>39</v>
      </c>
      <c r="DN5" s="80"/>
    </row>
    <row r="6" spans="3:118" s="84" customFormat="1" ht="16.5" thickBot="1"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2"/>
      <c r="DI6" s="82"/>
      <c r="DJ6" s="81"/>
      <c r="DK6" s="81"/>
      <c r="DL6" s="81"/>
      <c r="DM6" s="82"/>
      <c r="DN6" s="83"/>
    </row>
    <row r="7" spans="3:118" ht="16.5" thickBot="1">
      <c r="C7" s="85"/>
      <c r="D7" s="86" t="s">
        <v>40</v>
      </c>
      <c r="E7" s="87">
        <f>SUM(E8:E13)</f>
        <v>7107</v>
      </c>
      <c r="F7" s="88">
        <f>SUM(F8:F13)</f>
        <v>2332</v>
      </c>
      <c r="G7" s="89">
        <f>SUBTOTAL(9,G8:G13)</f>
        <v>4700</v>
      </c>
      <c r="H7" s="90">
        <f>SUBTOTAL(9,H8:H13)</f>
        <v>4175</v>
      </c>
      <c r="I7" s="91">
        <f>IF(G7=0,0,H7*100/G7)</f>
        <v>88.829787234042556</v>
      </c>
      <c r="J7" s="92">
        <f>IF(K7=0,0,K7/H7*10)</f>
        <v>23.921916167664673</v>
      </c>
      <c r="K7" s="90">
        <f>SUBTOTAL(9,K8:K13)</f>
        <v>9987.4</v>
      </c>
      <c r="L7" s="93">
        <f>SUM(L8:L13)</f>
        <v>0</v>
      </c>
      <c r="M7" s="94">
        <f>SUBTOTAL(9,M8:M13)</f>
        <v>1706</v>
      </c>
      <c r="N7" s="94">
        <f>SUBTOTAL(9,N8:N13)</f>
        <v>1679</v>
      </c>
      <c r="O7" s="94">
        <f t="shared" ref="O7" si="0">IF(N7=0,0,N7*100/M7)</f>
        <v>98.417350527549829</v>
      </c>
      <c r="P7" s="95">
        <f>IF(Q7=0,0,Q7/N7*10)</f>
        <v>25.705777248362121</v>
      </c>
      <c r="Q7" s="94">
        <f>SUBTOTAL(9,Q8:Q13)</f>
        <v>4316</v>
      </c>
      <c r="R7" s="90">
        <f>SUBTOTAL(9,R8:R13)</f>
        <v>1606</v>
      </c>
      <c r="S7" s="90">
        <f>SUBTOTAL(9,S8:S13)</f>
        <v>1579</v>
      </c>
      <c r="T7" s="90">
        <f t="shared" ref="T7" si="1">IF(S7=0,0,S7*100/R7)</f>
        <v>98.318804483188046</v>
      </c>
      <c r="U7" s="92">
        <f>IF(V7=0,0,V7/S7*10)</f>
        <v>26.713109563014569</v>
      </c>
      <c r="V7" s="90">
        <f>SUBTOTAL(9,V8:V13)</f>
        <v>4218</v>
      </c>
      <c r="W7" s="90">
        <f>SUBTOTAL(9,W8:W13)</f>
        <v>100</v>
      </c>
      <c r="X7" s="90">
        <f>SUBTOTAL(9,X8:X13)</f>
        <v>100</v>
      </c>
      <c r="Y7" s="90">
        <f>IF(X7=0,0,X7*100/W7)</f>
        <v>100</v>
      </c>
      <c r="Z7" s="96">
        <f>IF(AA7=0,0,AA7/X7*10)</f>
        <v>9.8000000000000007</v>
      </c>
      <c r="AA7" s="90">
        <f>SUBTOTAL(9,AA8:AA13)</f>
        <v>98</v>
      </c>
      <c r="AB7" s="90">
        <f>SUBTOTAL(9,AB8:AB13)</f>
        <v>0</v>
      </c>
      <c r="AC7" s="90">
        <f>SUBTOTAL(9,AC8:AC13)</f>
        <v>0</v>
      </c>
      <c r="AD7" s="90">
        <f>IF(AC7=0,0,AC7*100/AB7)</f>
        <v>0</v>
      </c>
      <c r="AE7" s="96">
        <f>IF(AF7=0,0,AF7/AC7*10)</f>
        <v>0</v>
      </c>
      <c r="AF7" s="90">
        <f>SUBTOTAL(9,AF8:AF13)</f>
        <v>0</v>
      </c>
      <c r="AG7" s="97">
        <f>SUBTOTAL(9,AG8:AG13)</f>
        <v>2849</v>
      </c>
      <c r="AH7" s="97">
        <f>SUBTOTAL(9,AH8:AH13)</f>
        <v>2351</v>
      </c>
      <c r="AI7" s="97">
        <f>IF(AH7=0,0,AH7*100/AG7)</f>
        <v>82.520182520182516</v>
      </c>
      <c r="AJ7" s="98">
        <f>IF(AK7=0,0,AK7/AH7*10)</f>
        <v>23.408762228838789</v>
      </c>
      <c r="AK7" s="97">
        <f>SUBTOTAL(9,AK8:AK13)</f>
        <v>5503.4</v>
      </c>
      <c r="AL7" s="90">
        <f>SUBTOTAL(9,AL8:AL13)</f>
        <v>0</v>
      </c>
      <c r="AM7" s="90">
        <f>SUBTOTAL(9,AM8:AM13)</f>
        <v>0</v>
      </c>
      <c r="AN7" s="90">
        <f>IF(AM7=0,0,AM7*100/AL7)</f>
        <v>0</v>
      </c>
      <c r="AO7" s="96">
        <f>IF(AP7=0,0,AP7/AM7*10)</f>
        <v>0</v>
      </c>
      <c r="AP7" s="90">
        <f>SUBTOTAL(9,AP8:AP13)</f>
        <v>0</v>
      </c>
      <c r="AQ7" s="90">
        <f>SUBTOTAL(9,AQ8:AQ13)</f>
        <v>1921</v>
      </c>
      <c r="AR7" s="90">
        <f>SUBTOTAL(9,AR8:AR13)</f>
        <v>1683</v>
      </c>
      <c r="AS7" s="90">
        <f>IF(AR7=0,0,AR7*100/AQ7)</f>
        <v>87.610619469026545</v>
      </c>
      <c r="AT7" s="92">
        <f>IF(AU7=0,0,AU7/AR7*10)</f>
        <v>26.856803327391564</v>
      </c>
      <c r="AU7" s="90">
        <f>SUBTOTAL(9,AU8:AU13)</f>
        <v>4520</v>
      </c>
      <c r="AV7" s="90">
        <f>SUBTOTAL(9,AV8:AV13)</f>
        <v>668</v>
      </c>
      <c r="AW7" s="90">
        <f>SUBTOTAL(9,AW8:AW13)</f>
        <v>668</v>
      </c>
      <c r="AX7" s="90">
        <f>IF(AW7=0,0,AW7*100/AV7)</f>
        <v>100</v>
      </c>
      <c r="AY7" s="96">
        <f>IF(AZ7=0,0,AZ7/AW7*10)</f>
        <v>14.721556886227544</v>
      </c>
      <c r="AZ7" s="90">
        <f>SUBTOTAL(9,AZ8:AZ13)</f>
        <v>983.4</v>
      </c>
      <c r="BA7" s="90">
        <f>SUBTOTAL(9,BA8:BA13)</f>
        <v>260</v>
      </c>
      <c r="BB7" s="90">
        <f>SUBTOTAL(9,BB8:BB13)</f>
        <v>0</v>
      </c>
      <c r="BC7" s="90">
        <f>IF(BB7=0,0,BB7*100/BA7)</f>
        <v>0</v>
      </c>
      <c r="BD7" s="96">
        <f>IF(BE7=0,0,BE7/BB7*10)</f>
        <v>0</v>
      </c>
      <c r="BE7" s="99">
        <f>SUBTOTAL(9,BE8:BE13)</f>
        <v>0</v>
      </c>
      <c r="BF7" s="100">
        <f>SUBTOTAL(9,BF8:BF13)</f>
        <v>0</v>
      </c>
      <c r="BG7" s="101">
        <f>SUBTOTAL(9,BG8:BG13)</f>
        <v>0</v>
      </c>
      <c r="BH7" s="101">
        <f>IF(BG7=0,0,BG7*100/BF7)</f>
        <v>0</v>
      </c>
      <c r="BI7" s="102">
        <f>IF(BJ7=0,0,BJ7/BG7*10)</f>
        <v>0</v>
      </c>
      <c r="BJ7" s="103">
        <f>SUBTOTAL(9,BJ8:BJ13)</f>
        <v>0</v>
      </c>
      <c r="BK7" s="104">
        <f>SUBTOTAL(9,BK8:BK13)</f>
        <v>145</v>
      </c>
      <c r="BL7" s="105">
        <f>SUBTOTAL(9,BL8:BL13)</f>
        <v>145</v>
      </c>
      <c r="BM7" s="105">
        <f>IF(BL7=0,0,BL7*100/BK7)</f>
        <v>100</v>
      </c>
      <c r="BN7" s="106">
        <f>IF(BO7=0,0,BO7/BL7*10)</f>
        <v>11.586206896551726</v>
      </c>
      <c r="BO7" s="105">
        <f>SUBTOTAL(9,BO8:BO13)</f>
        <v>168</v>
      </c>
      <c r="BP7" s="90">
        <f>SUBTOTAL(9,BP8:BP13)</f>
        <v>145</v>
      </c>
      <c r="BQ7" s="90">
        <f>SUBTOTAL(9,BQ8:BQ13)</f>
        <v>145</v>
      </c>
      <c r="BR7" s="90">
        <f>IF(BQ7=0,0,BQ7*100/BP7)</f>
        <v>100</v>
      </c>
      <c r="BS7" s="96">
        <f>IF(BT7=0,0,BT7/BQ7*10)</f>
        <v>11.586206896551726</v>
      </c>
      <c r="BT7" s="90">
        <f>SUBTOTAL(9,BT8:BT13)</f>
        <v>168</v>
      </c>
      <c r="BU7" s="90">
        <f>SUBTOTAL(9,BU8:BU13)</f>
        <v>0</v>
      </c>
      <c r="BV7" s="90">
        <f>SUBTOTAL(9,BV8:BV13)</f>
        <v>0</v>
      </c>
      <c r="BW7" s="90">
        <f>IF(BV7=0,0,BV7*100/BU7)</f>
        <v>0</v>
      </c>
      <c r="BX7" s="96">
        <f>IF(BY7=0,0,BY7/BV7*10)</f>
        <v>0</v>
      </c>
      <c r="BY7" s="90">
        <f>SUBTOTAL(9,BY8:BY13)</f>
        <v>0</v>
      </c>
      <c r="BZ7" s="90">
        <f>SUBTOTAL(9,BZ8:BZ13)</f>
        <v>0</v>
      </c>
      <c r="CA7" s="90">
        <f>SUBTOTAL(9,CA8:CA13)</f>
        <v>0</v>
      </c>
      <c r="CB7" s="90">
        <f>IF(CA7=0,0,CA7*100/BZ7)</f>
        <v>0</v>
      </c>
      <c r="CC7" s="96">
        <f>IF(CD7=0,0,CD7/CA7*10)</f>
        <v>0</v>
      </c>
      <c r="CD7" s="90">
        <f>SUBTOTAL(9,CD8:CD13)</f>
        <v>0</v>
      </c>
      <c r="CE7" s="90">
        <f>SUBTOTAL(9,CE8:CE13)</f>
        <v>0</v>
      </c>
      <c r="CF7" s="90">
        <f>SUBTOTAL(9,CF8:CF13)</f>
        <v>0</v>
      </c>
      <c r="CG7" s="90">
        <f>IF(CF7=0,0,CF7*100/CE7)</f>
        <v>0</v>
      </c>
      <c r="CH7" s="96">
        <f>IF(CI7=0,0,CI7/CF7*10)</f>
        <v>0</v>
      </c>
      <c r="CI7" s="90">
        <f>SUBTOTAL(9,CI8:CI13)</f>
        <v>0</v>
      </c>
      <c r="CJ7" s="107">
        <f>SUBTOTAL(9,CJ8:CJ13)</f>
        <v>2407</v>
      </c>
      <c r="CK7" s="107">
        <f>SUBTOTAL(9,CK8:CK13)</f>
        <v>600</v>
      </c>
      <c r="CL7" s="107">
        <f>IF(CK7=0,0,CK7*100/CJ7)</f>
        <v>24.927295388450354</v>
      </c>
      <c r="CM7" s="108">
        <f>IF(CN7=0,0,CN7/CK7*10)</f>
        <v>16</v>
      </c>
      <c r="CN7" s="107">
        <f>SUBTOTAL(9,CN8:CN13)</f>
        <v>960</v>
      </c>
      <c r="CO7" s="90">
        <f>SUBTOTAL(9,CO8:CO13)</f>
        <v>2407</v>
      </c>
      <c r="CP7" s="90">
        <f>SUBTOTAL(9,CP8:CP13)</f>
        <v>600</v>
      </c>
      <c r="CQ7" s="90">
        <f>IF(CP7=0,0,CP7*100/CO7)</f>
        <v>24.927295388450354</v>
      </c>
      <c r="CR7" s="96">
        <f>IF(CS7=0,0,CS7/CP7*10)</f>
        <v>16</v>
      </c>
      <c r="CS7" s="90">
        <f>SUBTOTAL(9,CS8:CS13)</f>
        <v>960</v>
      </c>
      <c r="CT7" s="90">
        <f>SUBTOTAL(9,CT8:CT13)</f>
        <v>0</v>
      </c>
      <c r="CU7" s="90">
        <f>SUBTOTAL(9,CU8:CU13)</f>
        <v>0</v>
      </c>
      <c r="CV7" s="90">
        <f>IF(CU7=0,0,CU7*100/CT7)</f>
        <v>0</v>
      </c>
      <c r="CW7" s="96">
        <f>IF(CX7=0,0,CX7/CU7*10)</f>
        <v>0</v>
      </c>
      <c r="CX7" s="90">
        <f>SUBTOTAL(9,CX8:CX13)</f>
        <v>0</v>
      </c>
      <c r="CY7" s="90">
        <f>SUBTOTAL(9,CY8:CY13)</f>
        <v>0</v>
      </c>
      <c r="CZ7" s="90">
        <f>SUBTOTAL(9,CZ8:CZ13)</f>
        <v>0</v>
      </c>
      <c r="DA7" s="90">
        <f>IF(CZ7=0,0,CZ7*100/CY7)</f>
        <v>0</v>
      </c>
      <c r="DB7" s="90">
        <f>IF(DC7=0,0,DC7/CZ7*10)</f>
        <v>0</v>
      </c>
      <c r="DC7" s="90">
        <f>SUBTOTAL(9,DC8:DC13)</f>
        <v>0</v>
      </c>
      <c r="DD7" s="90">
        <f>SUBTOTAL(9,DD8:DD13)</f>
        <v>0</v>
      </c>
      <c r="DE7" s="90">
        <f>SUBTOTAL(9,DE8:DE13)</f>
        <v>0</v>
      </c>
      <c r="DF7" s="90">
        <f>IF(DE7=0,0,DE7*100/DD7)</f>
        <v>0</v>
      </c>
      <c r="DG7" s="96">
        <f>IF(DH7=0,0,DH7/DE7*10)</f>
        <v>0</v>
      </c>
      <c r="DH7" s="109">
        <f>SUBTOTAL(9,DH8:DH13)</f>
        <v>0</v>
      </c>
      <c r="DI7" s="110"/>
      <c r="DJ7" s="111">
        <f>SUM(DJ8:DJ13)</f>
        <v>21</v>
      </c>
      <c r="DK7" s="112">
        <f>SUM(DK8:DK13)</f>
        <v>0</v>
      </c>
      <c r="DL7" s="112">
        <f>SUM(DL8:DL13)</f>
        <v>13</v>
      </c>
      <c r="DM7" s="86">
        <f>SUM(DM8:DM13)</f>
        <v>0</v>
      </c>
      <c r="DN7" s="113" t="s">
        <v>41</v>
      </c>
    </row>
    <row r="8" spans="3:118" ht="33" customHeight="1" outlineLevel="1">
      <c r="C8" s="114">
        <v>1</v>
      </c>
      <c r="D8" s="115" t="s">
        <v>42</v>
      </c>
      <c r="E8" s="116">
        <v>0</v>
      </c>
      <c r="F8" s="117">
        <f>E8-(H8+CK8+L8+DI8)</f>
        <v>0</v>
      </c>
      <c r="G8" s="118">
        <f>M8+AG8+BK8</f>
        <v>0</v>
      </c>
      <c r="H8" s="119">
        <f t="shared" ref="H8:H13" si="2">N8+AH8+BL8</f>
        <v>0</v>
      </c>
      <c r="I8" s="120">
        <f>IF(G8=0,0,H8*100/G8)</f>
        <v>0</v>
      </c>
      <c r="J8" s="121">
        <f>IF(K8=0,0,K8/H8*10)</f>
        <v>0</v>
      </c>
      <c r="K8" s="119">
        <f t="shared" ref="K8:K13" si="3">Q8+AK8+BO8</f>
        <v>0</v>
      </c>
      <c r="L8" s="122"/>
      <c r="M8" s="123">
        <f t="shared" ref="M8:N13" si="4">R8+W8+AB8</f>
        <v>0</v>
      </c>
      <c r="N8" s="123">
        <f t="shared" si="4"/>
        <v>0</v>
      </c>
      <c r="O8" s="124">
        <f t="shared" ref="O8:O13" si="5">IF(M8=0,0,N8*100/M8)</f>
        <v>0</v>
      </c>
      <c r="P8" s="125">
        <f t="shared" ref="P8:P13" si="6">IF(Q8=0,0,Q8/N8*10)</f>
        <v>0</v>
      </c>
      <c r="Q8" s="123">
        <f t="shared" ref="Q8:Q13" si="7">V8+AA8+AF8</f>
        <v>0</v>
      </c>
      <c r="R8" s="126">
        <v>0</v>
      </c>
      <c r="S8" s="114"/>
      <c r="T8" s="127">
        <f t="shared" ref="T8:T13" si="8">IF(R8=0,0,S8*100/R8)</f>
        <v>0</v>
      </c>
      <c r="U8" s="128">
        <f t="shared" ref="U8:U13" si="9">IF(V8=0,0,V8/S8*10)</f>
        <v>0</v>
      </c>
      <c r="V8" s="114"/>
      <c r="W8" s="114">
        <v>0</v>
      </c>
      <c r="X8" s="114"/>
      <c r="Y8" s="127">
        <f t="shared" ref="Y8:Y13" si="10">IF(X8=0,0,X8*100/W8)</f>
        <v>0</v>
      </c>
      <c r="Z8" s="128">
        <f t="shared" ref="Z8:Z13" si="11">IF(AA8=0,0,AA8/X8*10)</f>
        <v>0</v>
      </c>
      <c r="AA8" s="114"/>
      <c r="AB8" s="114">
        <v>0</v>
      </c>
      <c r="AC8" s="114"/>
      <c r="AD8" s="127">
        <f t="shared" ref="AD8:AD13" si="12">IF(AC8=0,0,AC8*100/AB8)</f>
        <v>0</v>
      </c>
      <c r="AE8" s="128">
        <f t="shared" ref="AE8:AE13" si="13">IF(AF8=0,0,AF8/AC8*10)</f>
        <v>0</v>
      </c>
      <c r="AF8" s="114"/>
      <c r="AG8" s="129">
        <f>AL8+AQ8+AV8+BA8</f>
        <v>0</v>
      </c>
      <c r="AH8" s="129">
        <f t="shared" ref="AG8:AH13" si="14">AM8+AR8+AW8+BB8</f>
        <v>0</v>
      </c>
      <c r="AI8" s="130">
        <f t="shared" ref="AI8:AI13" si="15">IF(AH8=0,0,AH8*100/AG8)</f>
        <v>0</v>
      </c>
      <c r="AJ8" s="131">
        <f t="shared" ref="AJ8:AJ13" si="16">IF(AK8=0,0,AK8/AH8*10)</f>
        <v>0</v>
      </c>
      <c r="AK8" s="129">
        <f>AP8+AU8+AZ8+BE8</f>
        <v>0</v>
      </c>
      <c r="AL8" s="114">
        <v>0</v>
      </c>
      <c r="AM8" s="114"/>
      <c r="AN8" s="127">
        <f t="shared" ref="AN8:AN13" si="17">IF(AM8=0,0,AM8*100/AL8)</f>
        <v>0</v>
      </c>
      <c r="AO8" s="128">
        <f t="shared" ref="AO8:AO13" si="18">IF(AP8=0,0,AP8/AM8*10)</f>
        <v>0</v>
      </c>
      <c r="AP8" s="132"/>
      <c r="AQ8" s="126">
        <v>0</v>
      </c>
      <c r="AR8" s="114"/>
      <c r="AS8" s="127">
        <f t="shared" ref="AS8:AS13" si="19">IF(AR8=0,0,AR8*100/AQ8)</f>
        <v>0</v>
      </c>
      <c r="AT8" s="128">
        <f t="shared" ref="AT8:AT13" si="20">IF(AU8=0,0,AU8/AR8*10)</f>
        <v>0</v>
      </c>
      <c r="AU8" s="114"/>
      <c r="AV8" s="114">
        <v>0</v>
      </c>
      <c r="AW8" s="114"/>
      <c r="AX8" s="127">
        <f t="shared" ref="AX8:AX13" si="21">IF(AW8=0,0,AW8*100/AV8)</f>
        <v>0</v>
      </c>
      <c r="AY8" s="128">
        <f t="shared" ref="AY8:AY13" si="22">IF(AZ8=0,0,AZ8/AW8*10)</f>
        <v>0</v>
      </c>
      <c r="AZ8" s="114"/>
      <c r="BA8" s="114">
        <v>0</v>
      </c>
      <c r="BB8" s="114"/>
      <c r="BC8" s="127">
        <f t="shared" ref="BC8:BC13" si="23">IF(BB8=0,0,BB8*100/BA8)</f>
        <v>0</v>
      </c>
      <c r="BD8" s="128">
        <f t="shared" ref="BD8:BD13" si="24">IF(BE8=0,0,BE8/BB8*10)</f>
        <v>0</v>
      </c>
      <c r="BE8" s="132"/>
      <c r="BF8" s="133"/>
      <c r="BG8" s="134"/>
      <c r="BH8" s="135">
        <f t="shared" ref="BH8:BH13" si="25">IF(BG8=0,0,BG8*100/BF8)</f>
        <v>0</v>
      </c>
      <c r="BI8" s="136">
        <f t="shared" ref="BI8:BI13" si="26">IF(BJ8=0,0,BJ8/BG8*10)</f>
        <v>0</v>
      </c>
      <c r="BJ8" s="137"/>
      <c r="BK8" s="138">
        <f>BP8+BZ8+CE8+BU8</f>
        <v>0</v>
      </c>
      <c r="BL8" s="139">
        <f>BQ8+CA8+CF8+BV8</f>
        <v>0</v>
      </c>
      <c r="BM8" s="140">
        <f t="shared" ref="BM8:BM13" si="27">IF(BL8=0,0,BL8*100/BK8)</f>
        <v>0</v>
      </c>
      <c r="BN8" s="141">
        <f t="shared" ref="BN8:BN13" si="28">IF(BO8=0,0,BO8/BL8*10)</f>
        <v>0</v>
      </c>
      <c r="BO8" s="139">
        <f>BT8+CD8+CI8+BY8</f>
        <v>0</v>
      </c>
      <c r="BP8" s="114">
        <v>0</v>
      </c>
      <c r="BQ8" s="114"/>
      <c r="BR8" s="142">
        <f t="shared" ref="BR8:BR13" si="29">IF(BQ8=0,0,BQ8*100/BP8)</f>
        <v>0</v>
      </c>
      <c r="BS8" s="128">
        <f t="shared" ref="BS8:BS13" si="30">IF(BT8=0,0,BT8/BQ8*10)</f>
        <v>0</v>
      </c>
      <c r="BT8" s="114"/>
      <c r="BU8" s="114">
        <v>0</v>
      </c>
      <c r="BV8" s="114"/>
      <c r="BW8" s="127">
        <f t="shared" ref="BW8:BW13" si="31">IF(BV8=0,0,BV8*100/BU8)</f>
        <v>0</v>
      </c>
      <c r="BX8" s="128">
        <f t="shared" ref="BX8:BX13" si="32">IF(BY8=0,0,BY8/BV8*10)</f>
        <v>0</v>
      </c>
      <c r="BY8" s="114"/>
      <c r="BZ8" s="114">
        <v>0</v>
      </c>
      <c r="CA8" s="114"/>
      <c r="CB8" s="127">
        <f t="shared" ref="CB8:CB13" si="33">IF(CA8=0,0,CA8*100/BZ8)</f>
        <v>0</v>
      </c>
      <c r="CC8" s="128">
        <f t="shared" ref="CC8:CC13" si="34">IF(CD8=0,0,CD8/CA8*10)</f>
        <v>0</v>
      </c>
      <c r="CD8" s="114"/>
      <c r="CE8" s="114">
        <v>0</v>
      </c>
      <c r="CF8" s="114"/>
      <c r="CG8" s="127">
        <f t="shared" ref="CG8:CG13" si="35">IF(CF8=0,0,CF8*100/CE8)</f>
        <v>0</v>
      </c>
      <c r="CH8" s="128">
        <f t="shared" ref="CH8:CH13" si="36">IF(CI8=0,0,CI8/CF8*10)</f>
        <v>0</v>
      </c>
      <c r="CI8" s="114"/>
      <c r="CJ8" s="143">
        <f>CO8+CT8+DD8+CY8</f>
        <v>0</v>
      </c>
      <c r="CK8" s="143">
        <f>CP8+CU8+DE8+CZ8</f>
        <v>0</v>
      </c>
      <c r="CL8" s="144">
        <f t="shared" ref="CL8:CL13" si="37">IF(CK8=0,0,CK8*100/CJ8)</f>
        <v>0</v>
      </c>
      <c r="CM8" s="145">
        <f t="shared" ref="CM8:CM13" si="38">IF(CN8=0,0,CN8/CK8*10)</f>
        <v>0</v>
      </c>
      <c r="CN8" s="143">
        <f>CS8+CX8+DH8+DC8</f>
        <v>0</v>
      </c>
      <c r="CO8" s="114">
        <v>0</v>
      </c>
      <c r="CP8" s="114"/>
      <c r="CQ8" s="127">
        <f t="shared" ref="CQ8:CQ13" si="39">IF(CP8=0,0,CP8*100/CO8)</f>
        <v>0</v>
      </c>
      <c r="CR8" s="128">
        <f t="shared" ref="CR8:CR13" si="40">IF(CS8=0,0,CS8/CP8*10)</f>
        <v>0</v>
      </c>
      <c r="CS8" s="114"/>
      <c r="CT8" s="114">
        <v>0</v>
      </c>
      <c r="CU8" s="114"/>
      <c r="CV8" s="127">
        <f t="shared" ref="CV8:CV13" si="41">IF(CU8=0,0,CU8*100/CT8)</f>
        <v>0</v>
      </c>
      <c r="CW8" s="128">
        <f t="shared" ref="CW8:CW13" si="42">IF(CX8=0,0,CX8/CU8*10)</f>
        <v>0</v>
      </c>
      <c r="CX8" s="114"/>
      <c r="CY8" s="114">
        <v>0</v>
      </c>
      <c r="CZ8" s="114"/>
      <c r="DA8" s="128">
        <f t="shared" ref="DA8:DA14" si="43">IF(CZ8=0,0,CZ8*100/CY8)</f>
        <v>0</v>
      </c>
      <c r="DB8" s="128">
        <f t="shared" ref="DB8:DB13" si="44">IF(DC8=0,0,DC8/CZ8*10)</f>
        <v>0</v>
      </c>
      <c r="DC8" s="114"/>
      <c r="DD8" s="114"/>
      <c r="DE8" s="114"/>
      <c r="DF8" s="127">
        <f t="shared" ref="DF8:DF13" si="45">IF(DE8=0,0,DE8*100/DD8)</f>
        <v>0</v>
      </c>
      <c r="DG8" s="128">
        <f t="shared" ref="DG8:DG13" si="46">IF(DH8=0,0,DH8/DE8*10)</f>
        <v>0</v>
      </c>
      <c r="DH8" s="146"/>
      <c r="DI8" s="147"/>
      <c r="DJ8" s="148">
        <v>0</v>
      </c>
      <c r="DK8" s="114">
        <v>0</v>
      </c>
      <c r="DL8" s="132">
        <v>0</v>
      </c>
      <c r="DM8" s="149">
        <v>0</v>
      </c>
      <c r="DN8" s="150"/>
    </row>
    <row r="9" spans="3:118" ht="33" customHeight="1" outlineLevel="1">
      <c r="C9" s="151">
        <v>2</v>
      </c>
      <c r="D9" s="152" t="s">
        <v>43</v>
      </c>
      <c r="E9" s="116">
        <v>100</v>
      </c>
      <c r="F9" s="117">
        <f t="shared" ref="F9:F13" si="47">E9-(H9+CK9+L9+DI9)</f>
        <v>0</v>
      </c>
      <c r="G9" s="153">
        <f t="shared" ref="G9:G13" si="48">M9+AG9+BK9</f>
        <v>100</v>
      </c>
      <c r="H9" s="154">
        <f t="shared" si="2"/>
        <v>100</v>
      </c>
      <c r="I9" s="154">
        <f>IF(G9=0,0,H9*100/G9)</f>
        <v>100</v>
      </c>
      <c r="J9" s="155">
        <f t="shared" ref="J9:J13" si="49">IF(K9=0,0,K9/H9*10)</f>
        <v>17.399999999999999</v>
      </c>
      <c r="K9" s="154">
        <f t="shared" si="3"/>
        <v>174</v>
      </c>
      <c r="L9" s="156"/>
      <c r="M9" s="157">
        <f t="shared" si="4"/>
        <v>100</v>
      </c>
      <c r="N9" s="157">
        <f t="shared" si="4"/>
        <v>100</v>
      </c>
      <c r="O9" s="158">
        <f t="shared" si="5"/>
        <v>100</v>
      </c>
      <c r="P9" s="159">
        <f t="shared" si="6"/>
        <v>17.399999999999999</v>
      </c>
      <c r="Q9" s="158">
        <f t="shared" si="7"/>
        <v>174</v>
      </c>
      <c r="R9" s="160">
        <v>100</v>
      </c>
      <c r="S9" s="114">
        <v>100</v>
      </c>
      <c r="T9" s="127">
        <f t="shared" si="8"/>
        <v>100</v>
      </c>
      <c r="U9" s="128">
        <f t="shared" si="9"/>
        <v>17.399999999999999</v>
      </c>
      <c r="V9" s="114">
        <v>174</v>
      </c>
      <c r="W9" s="114">
        <v>0</v>
      </c>
      <c r="X9" s="114"/>
      <c r="Y9" s="127">
        <f t="shared" si="10"/>
        <v>0</v>
      </c>
      <c r="Z9" s="128">
        <f t="shared" si="11"/>
        <v>0</v>
      </c>
      <c r="AA9" s="114"/>
      <c r="AB9" s="114">
        <v>0</v>
      </c>
      <c r="AC9" s="114"/>
      <c r="AD9" s="127">
        <f t="shared" si="12"/>
        <v>0</v>
      </c>
      <c r="AE9" s="128">
        <f t="shared" si="13"/>
        <v>0</v>
      </c>
      <c r="AF9" s="114"/>
      <c r="AG9" s="161">
        <f t="shared" si="14"/>
        <v>0</v>
      </c>
      <c r="AH9" s="161">
        <f t="shared" si="14"/>
        <v>0</v>
      </c>
      <c r="AI9" s="162">
        <f t="shared" si="15"/>
        <v>0</v>
      </c>
      <c r="AJ9" s="163">
        <f t="shared" si="16"/>
        <v>0</v>
      </c>
      <c r="AK9" s="161">
        <f t="shared" ref="AK9:AK13" si="50">AP9+AU9+AZ9+BE9</f>
        <v>0</v>
      </c>
      <c r="AL9" s="114">
        <v>0</v>
      </c>
      <c r="AM9" s="114"/>
      <c r="AN9" s="127">
        <f t="shared" si="17"/>
        <v>0</v>
      </c>
      <c r="AO9" s="128">
        <f t="shared" si="18"/>
        <v>0</v>
      </c>
      <c r="AP9" s="132"/>
      <c r="AQ9" s="160">
        <v>0</v>
      </c>
      <c r="AR9" s="114"/>
      <c r="AS9" s="127">
        <f t="shared" si="19"/>
        <v>0</v>
      </c>
      <c r="AT9" s="128">
        <f t="shared" si="20"/>
        <v>0</v>
      </c>
      <c r="AU9" s="114"/>
      <c r="AV9" s="114">
        <v>0</v>
      </c>
      <c r="AW9" s="114"/>
      <c r="AX9" s="127">
        <f t="shared" si="21"/>
        <v>0</v>
      </c>
      <c r="AY9" s="128">
        <f t="shared" si="22"/>
        <v>0</v>
      </c>
      <c r="AZ9" s="114"/>
      <c r="BA9" s="114">
        <v>0</v>
      </c>
      <c r="BB9" s="114"/>
      <c r="BC9" s="127">
        <f t="shared" si="23"/>
        <v>0</v>
      </c>
      <c r="BD9" s="128">
        <f t="shared" si="24"/>
        <v>0</v>
      </c>
      <c r="BE9" s="132"/>
      <c r="BF9" s="164"/>
      <c r="BG9" s="165"/>
      <c r="BH9" s="166">
        <f t="shared" si="25"/>
        <v>0</v>
      </c>
      <c r="BI9" s="167">
        <f t="shared" si="26"/>
        <v>0</v>
      </c>
      <c r="BJ9" s="168"/>
      <c r="BK9" s="138">
        <f t="shared" ref="BK9:BL13" si="51">BP9+BZ9+CE9+BU9</f>
        <v>0</v>
      </c>
      <c r="BL9" s="139">
        <f t="shared" si="51"/>
        <v>0</v>
      </c>
      <c r="BM9" s="169">
        <f t="shared" si="27"/>
        <v>0</v>
      </c>
      <c r="BN9" s="170">
        <f t="shared" si="28"/>
        <v>0</v>
      </c>
      <c r="BO9" s="139">
        <f t="shared" ref="BO9:BO13" si="52">BT9+CD9+CI9+BY9</f>
        <v>0</v>
      </c>
      <c r="BP9" s="114">
        <v>0</v>
      </c>
      <c r="BQ9" s="114"/>
      <c r="BR9" s="142">
        <f t="shared" si="29"/>
        <v>0</v>
      </c>
      <c r="BS9" s="128">
        <f t="shared" si="30"/>
        <v>0</v>
      </c>
      <c r="BT9" s="114"/>
      <c r="BU9" s="114">
        <v>0</v>
      </c>
      <c r="BV9" s="114"/>
      <c r="BW9" s="127">
        <f t="shared" si="31"/>
        <v>0</v>
      </c>
      <c r="BX9" s="128">
        <f t="shared" si="32"/>
        <v>0</v>
      </c>
      <c r="BY9" s="114"/>
      <c r="BZ9" s="114">
        <v>0</v>
      </c>
      <c r="CA9" s="114"/>
      <c r="CB9" s="127">
        <f t="shared" si="33"/>
        <v>0</v>
      </c>
      <c r="CC9" s="128">
        <f t="shared" si="34"/>
        <v>0</v>
      </c>
      <c r="CD9" s="114"/>
      <c r="CE9" s="114">
        <v>0</v>
      </c>
      <c r="CF9" s="114"/>
      <c r="CG9" s="127">
        <f t="shared" si="35"/>
        <v>0</v>
      </c>
      <c r="CH9" s="128">
        <f t="shared" si="36"/>
        <v>0</v>
      </c>
      <c r="CI9" s="114"/>
      <c r="CJ9" s="143">
        <f t="shared" ref="CJ9:CK13" si="53">CO9+CT9+DD9+CY9</f>
        <v>0</v>
      </c>
      <c r="CK9" s="143">
        <f t="shared" si="53"/>
        <v>0</v>
      </c>
      <c r="CL9" s="171">
        <f t="shared" si="37"/>
        <v>0</v>
      </c>
      <c r="CM9" s="172">
        <f t="shared" si="38"/>
        <v>0</v>
      </c>
      <c r="CN9" s="143">
        <f t="shared" ref="CN9:CN13" si="54">CS9+CX9+DH9+DC9</f>
        <v>0</v>
      </c>
      <c r="CO9" s="114">
        <v>0</v>
      </c>
      <c r="CP9" s="114"/>
      <c r="CQ9" s="127">
        <f t="shared" si="39"/>
        <v>0</v>
      </c>
      <c r="CR9" s="128">
        <f t="shared" si="40"/>
        <v>0</v>
      </c>
      <c r="CS9" s="114"/>
      <c r="CT9" s="114">
        <v>0</v>
      </c>
      <c r="CU9" s="114"/>
      <c r="CV9" s="127">
        <f t="shared" si="41"/>
        <v>0</v>
      </c>
      <c r="CW9" s="128">
        <f t="shared" si="42"/>
        <v>0</v>
      </c>
      <c r="CX9" s="114"/>
      <c r="CY9" s="114">
        <v>0</v>
      </c>
      <c r="CZ9" s="114"/>
      <c r="DA9" s="128">
        <f t="shared" si="43"/>
        <v>0</v>
      </c>
      <c r="DB9" s="128">
        <f t="shared" si="44"/>
        <v>0</v>
      </c>
      <c r="DC9" s="114"/>
      <c r="DD9" s="114"/>
      <c r="DE9" s="114"/>
      <c r="DF9" s="127">
        <f t="shared" si="45"/>
        <v>0</v>
      </c>
      <c r="DG9" s="128">
        <f t="shared" si="46"/>
        <v>0</v>
      </c>
      <c r="DH9" s="146"/>
      <c r="DI9" s="173"/>
      <c r="DJ9" s="148">
        <v>1</v>
      </c>
      <c r="DK9" s="114">
        <v>0</v>
      </c>
      <c r="DL9" s="132">
        <v>1</v>
      </c>
      <c r="DM9" s="149">
        <v>0</v>
      </c>
      <c r="DN9" s="150"/>
    </row>
    <row r="10" spans="3:118" ht="33" customHeight="1" outlineLevel="1">
      <c r="C10" s="151">
        <v>3</v>
      </c>
      <c r="D10" s="152" t="s">
        <v>44</v>
      </c>
      <c r="E10" s="174">
        <v>1440</v>
      </c>
      <c r="F10" s="117">
        <f t="shared" si="47"/>
        <v>0</v>
      </c>
      <c r="G10" s="153">
        <f t="shared" si="48"/>
        <v>1440</v>
      </c>
      <c r="H10" s="154">
        <f t="shared" si="2"/>
        <v>1440</v>
      </c>
      <c r="I10" s="154">
        <f>IF(G10=0,0,H10*100/G10)</f>
        <v>100</v>
      </c>
      <c r="J10" s="155">
        <f t="shared" si="49"/>
        <v>23.19027777777778</v>
      </c>
      <c r="K10" s="175">
        <f t="shared" si="3"/>
        <v>3339.4</v>
      </c>
      <c r="L10" s="156"/>
      <c r="M10" s="157">
        <f t="shared" si="4"/>
        <v>552</v>
      </c>
      <c r="N10" s="157">
        <f t="shared" si="4"/>
        <v>552</v>
      </c>
      <c r="O10" s="158">
        <f t="shared" si="5"/>
        <v>100</v>
      </c>
      <c r="P10" s="159">
        <f t="shared" si="6"/>
        <v>27.95289855072464</v>
      </c>
      <c r="Q10" s="157">
        <f t="shared" si="7"/>
        <v>1543</v>
      </c>
      <c r="R10" s="160">
        <v>552</v>
      </c>
      <c r="S10" s="151">
        <v>552</v>
      </c>
      <c r="T10" s="176">
        <f t="shared" si="8"/>
        <v>100</v>
      </c>
      <c r="U10" s="177">
        <f t="shared" si="9"/>
        <v>27.95289855072464</v>
      </c>
      <c r="V10" s="151">
        <v>1543</v>
      </c>
      <c r="W10" s="151">
        <v>0</v>
      </c>
      <c r="X10" s="151"/>
      <c r="Y10" s="176">
        <f t="shared" si="10"/>
        <v>0</v>
      </c>
      <c r="Z10" s="177">
        <f t="shared" si="11"/>
        <v>0</v>
      </c>
      <c r="AA10" s="151"/>
      <c r="AB10" s="151">
        <v>0</v>
      </c>
      <c r="AC10" s="151"/>
      <c r="AD10" s="176">
        <f t="shared" si="12"/>
        <v>0</v>
      </c>
      <c r="AE10" s="177">
        <f t="shared" si="13"/>
        <v>0</v>
      </c>
      <c r="AF10" s="151"/>
      <c r="AG10" s="161">
        <f t="shared" si="14"/>
        <v>888</v>
      </c>
      <c r="AH10" s="161">
        <f t="shared" si="14"/>
        <v>888</v>
      </c>
      <c r="AI10" s="162">
        <f t="shared" si="15"/>
        <v>100</v>
      </c>
      <c r="AJ10" s="163">
        <f t="shared" si="16"/>
        <v>20.22972972972973</v>
      </c>
      <c r="AK10" s="161">
        <f t="shared" si="50"/>
        <v>1796.4</v>
      </c>
      <c r="AL10" s="151">
        <v>0</v>
      </c>
      <c r="AM10" s="151"/>
      <c r="AN10" s="176">
        <f t="shared" si="17"/>
        <v>0</v>
      </c>
      <c r="AO10" s="177">
        <f t="shared" si="18"/>
        <v>0</v>
      </c>
      <c r="AP10" s="151"/>
      <c r="AQ10" s="178">
        <v>470</v>
      </c>
      <c r="AR10" s="151">
        <v>470</v>
      </c>
      <c r="AS10" s="176">
        <f t="shared" si="19"/>
        <v>100</v>
      </c>
      <c r="AT10" s="177">
        <f t="shared" si="20"/>
        <v>23.340425531914892</v>
      </c>
      <c r="AU10" s="179">
        <v>1097</v>
      </c>
      <c r="AV10" s="160">
        <v>418</v>
      </c>
      <c r="AW10" s="151">
        <v>418</v>
      </c>
      <c r="AX10" s="176">
        <f t="shared" si="21"/>
        <v>100</v>
      </c>
      <c r="AY10" s="177">
        <f t="shared" si="22"/>
        <v>16.732057416267942</v>
      </c>
      <c r="AZ10" s="151">
        <v>699.4</v>
      </c>
      <c r="BA10" s="151">
        <v>0</v>
      </c>
      <c r="BB10" s="151"/>
      <c r="BC10" s="176">
        <f t="shared" si="23"/>
        <v>0</v>
      </c>
      <c r="BD10" s="177">
        <f t="shared" si="24"/>
        <v>0</v>
      </c>
      <c r="BE10" s="179"/>
      <c r="BF10" s="164"/>
      <c r="BG10" s="165"/>
      <c r="BH10" s="166">
        <f t="shared" si="25"/>
        <v>0</v>
      </c>
      <c r="BI10" s="167">
        <f t="shared" si="26"/>
        <v>0</v>
      </c>
      <c r="BJ10" s="168"/>
      <c r="BK10" s="138">
        <f t="shared" si="51"/>
        <v>0</v>
      </c>
      <c r="BL10" s="139">
        <f t="shared" si="51"/>
        <v>0</v>
      </c>
      <c r="BM10" s="169">
        <f t="shared" si="27"/>
        <v>0</v>
      </c>
      <c r="BN10" s="170">
        <f t="shared" si="28"/>
        <v>0</v>
      </c>
      <c r="BO10" s="139">
        <f t="shared" si="52"/>
        <v>0</v>
      </c>
      <c r="BP10" s="151">
        <v>0</v>
      </c>
      <c r="BQ10" s="151"/>
      <c r="BR10" s="180">
        <f t="shared" si="29"/>
        <v>0</v>
      </c>
      <c r="BS10" s="177">
        <f t="shared" si="30"/>
        <v>0</v>
      </c>
      <c r="BT10" s="151"/>
      <c r="BU10" s="151">
        <v>0</v>
      </c>
      <c r="BV10" s="151"/>
      <c r="BW10" s="176">
        <f t="shared" si="31"/>
        <v>0</v>
      </c>
      <c r="BX10" s="177">
        <f t="shared" si="32"/>
        <v>0</v>
      </c>
      <c r="BY10" s="151"/>
      <c r="BZ10" s="151">
        <v>0</v>
      </c>
      <c r="CA10" s="151"/>
      <c r="CB10" s="176">
        <f t="shared" si="33"/>
        <v>0</v>
      </c>
      <c r="CC10" s="177">
        <f t="shared" si="34"/>
        <v>0</v>
      </c>
      <c r="CD10" s="151"/>
      <c r="CE10" s="151">
        <v>0</v>
      </c>
      <c r="CF10" s="151"/>
      <c r="CG10" s="176">
        <f t="shared" si="35"/>
        <v>0</v>
      </c>
      <c r="CH10" s="177">
        <f t="shared" si="36"/>
        <v>0</v>
      </c>
      <c r="CI10" s="151"/>
      <c r="CJ10" s="143">
        <f t="shared" si="53"/>
        <v>0</v>
      </c>
      <c r="CK10" s="143">
        <f t="shared" si="53"/>
        <v>0</v>
      </c>
      <c r="CL10" s="171">
        <f t="shared" si="37"/>
        <v>0</v>
      </c>
      <c r="CM10" s="172">
        <f t="shared" si="38"/>
        <v>0</v>
      </c>
      <c r="CN10" s="143">
        <f t="shared" si="54"/>
        <v>0</v>
      </c>
      <c r="CO10" s="151">
        <v>0</v>
      </c>
      <c r="CP10" s="151"/>
      <c r="CQ10" s="176">
        <f t="shared" si="39"/>
        <v>0</v>
      </c>
      <c r="CR10" s="177">
        <f t="shared" si="40"/>
        <v>0</v>
      </c>
      <c r="CS10" s="151"/>
      <c r="CT10" s="151">
        <v>0</v>
      </c>
      <c r="CU10" s="151"/>
      <c r="CV10" s="176">
        <f t="shared" si="41"/>
        <v>0</v>
      </c>
      <c r="CW10" s="177">
        <f t="shared" si="42"/>
        <v>0</v>
      </c>
      <c r="CX10" s="151"/>
      <c r="CY10" s="151">
        <v>0</v>
      </c>
      <c r="CZ10" s="151"/>
      <c r="DA10" s="128">
        <f t="shared" si="43"/>
        <v>0</v>
      </c>
      <c r="DB10" s="128">
        <f t="shared" si="44"/>
        <v>0</v>
      </c>
      <c r="DC10" s="151"/>
      <c r="DD10" s="151"/>
      <c r="DE10" s="151"/>
      <c r="DF10" s="176">
        <f t="shared" si="45"/>
        <v>0</v>
      </c>
      <c r="DG10" s="177">
        <f t="shared" si="46"/>
        <v>0</v>
      </c>
      <c r="DH10" s="181"/>
      <c r="DI10" s="173"/>
      <c r="DJ10" s="182">
        <v>3</v>
      </c>
      <c r="DK10" s="151">
        <v>0</v>
      </c>
      <c r="DL10" s="179">
        <v>3</v>
      </c>
      <c r="DM10" s="183">
        <v>0</v>
      </c>
      <c r="DN10" s="150"/>
    </row>
    <row r="11" spans="3:118" ht="33" customHeight="1" outlineLevel="1">
      <c r="C11" s="151">
        <v>4</v>
      </c>
      <c r="D11" s="152" t="s">
        <v>45</v>
      </c>
      <c r="E11" s="174">
        <v>1050</v>
      </c>
      <c r="F11" s="117">
        <f t="shared" si="47"/>
        <v>238</v>
      </c>
      <c r="G11" s="153">
        <f t="shared" si="48"/>
        <v>1050</v>
      </c>
      <c r="H11" s="154">
        <f t="shared" si="2"/>
        <v>812</v>
      </c>
      <c r="I11" s="154">
        <f>IF(G11=0,0,H11*100/G11)</f>
        <v>77.333333333333329</v>
      </c>
      <c r="J11" s="155">
        <f t="shared" si="49"/>
        <v>16.317733990147783</v>
      </c>
      <c r="K11" s="154">
        <f t="shared" si="3"/>
        <v>1325</v>
      </c>
      <c r="L11" s="156"/>
      <c r="M11" s="157">
        <f t="shared" si="4"/>
        <v>350</v>
      </c>
      <c r="N11" s="157">
        <f t="shared" si="4"/>
        <v>350</v>
      </c>
      <c r="O11" s="158">
        <f t="shared" si="5"/>
        <v>100</v>
      </c>
      <c r="P11" s="159">
        <f t="shared" si="6"/>
        <v>21.171428571428571</v>
      </c>
      <c r="Q11" s="158">
        <f t="shared" si="7"/>
        <v>741</v>
      </c>
      <c r="R11" s="160">
        <v>250</v>
      </c>
      <c r="S11" s="151">
        <v>250</v>
      </c>
      <c r="T11" s="176">
        <f t="shared" si="8"/>
        <v>100</v>
      </c>
      <c r="U11" s="177">
        <f t="shared" si="9"/>
        <v>25.72</v>
      </c>
      <c r="V11" s="151">
        <v>643</v>
      </c>
      <c r="W11" s="151">
        <v>100</v>
      </c>
      <c r="X11" s="151">
        <v>100</v>
      </c>
      <c r="Y11" s="176">
        <f t="shared" si="10"/>
        <v>100</v>
      </c>
      <c r="Z11" s="177">
        <f t="shared" si="11"/>
        <v>9.8000000000000007</v>
      </c>
      <c r="AA11" s="151">
        <v>98</v>
      </c>
      <c r="AB11" s="151">
        <v>0</v>
      </c>
      <c r="AC11" s="151"/>
      <c r="AD11" s="176">
        <f t="shared" si="12"/>
        <v>0</v>
      </c>
      <c r="AE11" s="177">
        <f>IF(AF11=0,0,AF11/AC11*10)</f>
        <v>0</v>
      </c>
      <c r="AF11" s="151"/>
      <c r="AG11" s="161">
        <f t="shared" si="14"/>
        <v>700</v>
      </c>
      <c r="AH11" s="161">
        <f t="shared" si="14"/>
        <v>462</v>
      </c>
      <c r="AI11" s="162">
        <f t="shared" si="15"/>
        <v>66</v>
      </c>
      <c r="AJ11" s="163">
        <f t="shared" si="16"/>
        <v>12.640692640692642</v>
      </c>
      <c r="AK11" s="161">
        <f t="shared" si="50"/>
        <v>584</v>
      </c>
      <c r="AL11" s="151">
        <v>0</v>
      </c>
      <c r="AM11" s="151"/>
      <c r="AN11" s="176">
        <f t="shared" si="17"/>
        <v>0</v>
      </c>
      <c r="AO11" s="177">
        <f t="shared" si="18"/>
        <v>0</v>
      </c>
      <c r="AP11" s="151"/>
      <c r="AQ11" s="184">
        <v>450</v>
      </c>
      <c r="AR11" s="151">
        <v>212</v>
      </c>
      <c r="AS11" s="176">
        <f t="shared" si="19"/>
        <v>47.111111111111114</v>
      </c>
      <c r="AT11" s="177">
        <f t="shared" si="20"/>
        <v>14.150943396226413</v>
      </c>
      <c r="AU11" s="151">
        <v>300</v>
      </c>
      <c r="AV11" s="151">
        <v>250</v>
      </c>
      <c r="AW11" s="151">
        <v>250</v>
      </c>
      <c r="AX11" s="176">
        <f t="shared" si="21"/>
        <v>100</v>
      </c>
      <c r="AY11" s="177">
        <f t="shared" si="22"/>
        <v>11.36</v>
      </c>
      <c r="AZ11" s="151">
        <v>284</v>
      </c>
      <c r="BA11" s="151">
        <v>0</v>
      </c>
      <c r="BB11" s="151"/>
      <c r="BC11" s="176">
        <f t="shared" si="23"/>
        <v>0</v>
      </c>
      <c r="BD11" s="177">
        <f t="shared" si="24"/>
        <v>0</v>
      </c>
      <c r="BE11" s="179"/>
      <c r="BF11" s="164"/>
      <c r="BG11" s="165"/>
      <c r="BH11" s="166">
        <f t="shared" si="25"/>
        <v>0</v>
      </c>
      <c r="BI11" s="167">
        <f t="shared" si="26"/>
        <v>0</v>
      </c>
      <c r="BJ11" s="168"/>
      <c r="BK11" s="138">
        <f t="shared" si="51"/>
        <v>0</v>
      </c>
      <c r="BL11" s="139">
        <f t="shared" si="51"/>
        <v>0</v>
      </c>
      <c r="BM11" s="169">
        <f t="shared" si="27"/>
        <v>0</v>
      </c>
      <c r="BN11" s="170">
        <f t="shared" si="28"/>
        <v>0</v>
      </c>
      <c r="BO11" s="139">
        <f t="shared" si="52"/>
        <v>0</v>
      </c>
      <c r="BP11" s="151">
        <v>0</v>
      </c>
      <c r="BQ11" s="151"/>
      <c r="BR11" s="180">
        <f t="shared" si="29"/>
        <v>0</v>
      </c>
      <c r="BS11" s="177">
        <f t="shared" si="30"/>
        <v>0</v>
      </c>
      <c r="BT11" s="151"/>
      <c r="BU11" s="151">
        <v>0</v>
      </c>
      <c r="BV11" s="151"/>
      <c r="BW11" s="176">
        <f t="shared" si="31"/>
        <v>0</v>
      </c>
      <c r="BX11" s="177">
        <f t="shared" si="32"/>
        <v>0</v>
      </c>
      <c r="BY11" s="151"/>
      <c r="BZ11" s="151">
        <v>0</v>
      </c>
      <c r="CA11" s="151"/>
      <c r="CB11" s="176">
        <f t="shared" si="33"/>
        <v>0</v>
      </c>
      <c r="CC11" s="177">
        <f t="shared" si="34"/>
        <v>0</v>
      </c>
      <c r="CD11" s="151"/>
      <c r="CE11" s="151"/>
      <c r="CF11" s="151"/>
      <c r="CG11" s="176">
        <f t="shared" si="35"/>
        <v>0</v>
      </c>
      <c r="CH11" s="177">
        <f t="shared" si="36"/>
        <v>0</v>
      </c>
      <c r="CI11" s="151"/>
      <c r="CJ11" s="143">
        <f t="shared" si="53"/>
        <v>0</v>
      </c>
      <c r="CK11" s="143">
        <f t="shared" si="53"/>
        <v>0</v>
      </c>
      <c r="CL11" s="171">
        <f t="shared" si="37"/>
        <v>0</v>
      </c>
      <c r="CM11" s="172">
        <f t="shared" si="38"/>
        <v>0</v>
      </c>
      <c r="CN11" s="143">
        <f t="shared" si="54"/>
        <v>0</v>
      </c>
      <c r="CO11" s="151">
        <v>0</v>
      </c>
      <c r="CP11" s="151"/>
      <c r="CQ11" s="176">
        <f t="shared" si="39"/>
        <v>0</v>
      </c>
      <c r="CR11" s="177">
        <f t="shared" si="40"/>
        <v>0</v>
      </c>
      <c r="CS11" s="151"/>
      <c r="CT11" s="151">
        <v>0</v>
      </c>
      <c r="CU11" s="151"/>
      <c r="CV11" s="176">
        <f t="shared" si="41"/>
        <v>0</v>
      </c>
      <c r="CW11" s="177">
        <f t="shared" si="42"/>
        <v>0</v>
      </c>
      <c r="CX11" s="151"/>
      <c r="CY11" s="151">
        <v>0</v>
      </c>
      <c r="CZ11" s="151"/>
      <c r="DA11" s="128">
        <f t="shared" si="43"/>
        <v>0</v>
      </c>
      <c r="DB11" s="128">
        <f t="shared" si="44"/>
        <v>0</v>
      </c>
      <c r="DC11" s="151"/>
      <c r="DD11" s="151"/>
      <c r="DE11" s="151"/>
      <c r="DF11" s="176">
        <f t="shared" si="45"/>
        <v>0</v>
      </c>
      <c r="DG11" s="177">
        <f t="shared" si="46"/>
        <v>0</v>
      </c>
      <c r="DH11" s="181"/>
      <c r="DI11" s="173"/>
      <c r="DJ11" s="182">
        <v>2</v>
      </c>
      <c r="DK11" s="151">
        <v>0</v>
      </c>
      <c r="DL11" s="179">
        <v>2</v>
      </c>
      <c r="DM11" s="183">
        <v>0</v>
      </c>
      <c r="DN11" s="150"/>
    </row>
    <row r="12" spans="3:118" ht="33" customHeight="1" outlineLevel="1">
      <c r="C12" s="151">
        <v>5</v>
      </c>
      <c r="D12" s="152" t="s">
        <v>46</v>
      </c>
      <c r="E12" s="174">
        <v>1442</v>
      </c>
      <c r="F12" s="117">
        <f t="shared" si="47"/>
        <v>287</v>
      </c>
      <c r="G12" s="153">
        <f t="shared" si="48"/>
        <v>1442</v>
      </c>
      <c r="H12" s="154">
        <f t="shared" si="2"/>
        <v>1155</v>
      </c>
      <c r="I12" s="154">
        <f t="shared" ref="I12:I13" si="55">IF(G12=0,0,H12*100/G12)</f>
        <v>80.097087378640779</v>
      </c>
      <c r="J12" s="155">
        <f t="shared" si="49"/>
        <v>26.7012987012987</v>
      </c>
      <c r="K12" s="175">
        <f t="shared" si="3"/>
        <v>3084</v>
      </c>
      <c r="L12" s="156"/>
      <c r="M12" s="158">
        <f t="shared" si="4"/>
        <v>427</v>
      </c>
      <c r="N12" s="157">
        <f t="shared" si="4"/>
        <v>400</v>
      </c>
      <c r="O12" s="158">
        <f t="shared" si="5"/>
        <v>93.676814988290403</v>
      </c>
      <c r="P12" s="159">
        <f t="shared" si="6"/>
        <v>24.65</v>
      </c>
      <c r="Q12" s="157">
        <f t="shared" si="7"/>
        <v>986</v>
      </c>
      <c r="R12" s="160">
        <v>427</v>
      </c>
      <c r="S12" s="151">
        <v>400</v>
      </c>
      <c r="T12" s="176">
        <f t="shared" si="8"/>
        <v>93.676814988290403</v>
      </c>
      <c r="U12" s="177">
        <f t="shared" si="9"/>
        <v>24.65</v>
      </c>
      <c r="V12" s="151">
        <v>986</v>
      </c>
      <c r="W12" s="151">
        <v>0</v>
      </c>
      <c r="X12" s="151"/>
      <c r="Y12" s="176">
        <f t="shared" si="10"/>
        <v>0</v>
      </c>
      <c r="Z12" s="177">
        <f t="shared" si="11"/>
        <v>0</v>
      </c>
      <c r="AA12" s="151"/>
      <c r="AB12" s="151">
        <v>0</v>
      </c>
      <c r="AC12" s="151"/>
      <c r="AD12" s="176">
        <f t="shared" si="12"/>
        <v>0</v>
      </c>
      <c r="AE12" s="177">
        <f t="shared" si="13"/>
        <v>0</v>
      </c>
      <c r="AF12" s="151"/>
      <c r="AG12" s="162">
        <f t="shared" si="14"/>
        <v>870</v>
      </c>
      <c r="AH12" s="161">
        <f t="shared" si="14"/>
        <v>610</v>
      </c>
      <c r="AI12" s="162">
        <f t="shared" si="15"/>
        <v>70.114942528735625</v>
      </c>
      <c r="AJ12" s="163">
        <f t="shared" si="16"/>
        <v>31.639344262295083</v>
      </c>
      <c r="AK12" s="161">
        <f t="shared" si="50"/>
        <v>1930</v>
      </c>
      <c r="AL12" s="151">
        <v>0</v>
      </c>
      <c r="AM12" s="151"/>
      <c r="AN12" s="176">
        <f t="shared" si="17"/>
        <v>0</v>
      </c>
      <c r="AO12" s="177">
        <f t="shared" si="18"/>
        <v>0</v>
      </c>
      <c r="AP12" s="151"/>
      <c r="AQ12" s="184">
        <v>610</v>
      </c>
      <c r="AR12" s="151">
        <v>610</v>
      </c>
      <c r="AS12" s="176">
        <f t="shared" si="19"/>
        <v>100</v>
      </c>
      <c r="AT12" s="177">
        <f t="shared" si="20"/>
        <v>31.639344262295083</v>
      </c>
      <c r="AU12" s="151">
        <v>1930</v>
      </c>
      <c r="AV12" s="151">
        <v>0</v>
      </c>
      <c r="AW12" s="151"/>
      <c r="AX12" s="176">
        <f t="shared" si="21"/>
        <v>0</v>
      </c>
      <c r="AY12" s="177">
        <f t="shared" si="22"/>
        <v>0</v>
      </c>
      <c r="AZ12" s="151"/>
      <c r="BA12" s="151">
        <v>260</v>
      </c>
      <c r="BB12" s="151"/>
      <c r="BC12" s="176">
        <f t="shared" si="23"/>
        <v>0</v>
      </c>
      <c r="BD12" s="177">
        <f t="shared" si="24"/>
        <v>0</v>
      </c>
      <c r="BE12" s="179"/>
      <c r="BF12" s="164"/>
      <c r="BG12" s="165"/>
      <c r="BH12" s="166">
        <f t="shared" si="25"/>
        <v>0</v>
      </c>
      <c r="BI12" s="167">
        <f t="shared" si="26"/>
        <v>0</v>
      </c>
      <c r="BJ12" s="168"/>
      <c r="BK12" s="138">
        <f t="shared" si="51"/>
        <v>145</v>
      </c>
      <c r="BL12" s="139">
        <f t="shared" si="51"/>
        <v>145</v>
      </c>
      <c r="BM12" s="169">
        <f t="shared" si="27"/>
        <v>100</v>
      </c>
      <c r="BN12" s="170">
        <f t="shared" si="28"/>
        <v>11.586206896551726</v>
      </c>
      <c r="BO12" s="139">
        <f t="shared" si="52"/>
        <v>168</v>
      </c>
      <c r="BP12" s="151">
        <v>145</v>
      </c>
      <c r="BQ12" s="151">
        <v>145</v>
      </c>
      <c r="BR12" s="180">
        <f t="shared" si="29"/>
        <v>100</v>
      </c>
      <c r="BS12" s="177">
        <f t="shared" si="30"/>
        <v>11.586206896551726</v>
      </c>
      <c r="BT12" s="151">
        <v>168</v>
      </c>
      <c r="BU12" s="151">
        <v>0</v>
      </c>
      <c r="BV12" s="151"/>
      <c r="BW12" s="176">
        <f t="shared" si="31"/>
        <v>0</v>
      </c>
      <c r="BX12" s="177">
        <f t="shared" si="32"/>
        <v>0</v>
      </c>
      <c r="BY12" s="151"/>
      <c r="BZ12" s="151">
        <v>0</v>
      </c>
      <c r="CA12" s="151"/>
      <c r="CB12" s="176">
        <f t="shared" si="33"/>
        <v>0</v>
      </c>
      <c r="CC12" s="177">
        <f t="shared" si="34"/>
        <v>0</v>
      </c>
      <c r="CD12" s="151"/>
      <c r="CE12" s="151">
        <v>0</v>
      </c>
      <c r="CF12" s="151"/>
      <c r="CG12" s="176">
        <f t="shared" si="35"/>
        <v>0</v>
      </c>
      <c r="CH12" s="177">
        <f t="shared" si="36"/>
        <v>0</v>
      </c>
      <c r="CI12" s="151"/>
      <c r="CJ12" s="143">
        <f t="shared" si="53"/>
        <v>0</v>
      </c>
      <c r="CK12" s="143">
        <f t="shared" si="53"/>
        <v>0</v>
      </c>
      <c r="CL12" s="171">
        <f t="shared" si="37"/>
        <v>0</v>
      </c>
      <c r="CM12" s="172">
        <f t="shared" si="38"/>
        <v>0</v>
      </c>
      <c r="CN12" s="143">
        <f t="shared" si="54"/>
        <v>0</v>
      </c>
      <c r="CO12" s="151">
        <v>0</v>
      </c>
      <c r="CP12" s="151"/>
      <c r="CQ12" s="176">
        <f t="shared" si="39"/>
        <v>0</v>
      </c>
      <c r="CR12" s="177">
        <f t="shared" si="40"/>
        <v>0</v>
      </c>
      <c r="CS12" s="151"/>
      <c r="CT12" s="151">
        <v>0</v>
      </c>
      <c r="CU12" s="151"/>
      <c r="CV12" s="176">
        <f t="shared" si="41"/>
        <v>0</v>
      </c>
      <c r="CW12" s="177">
        <f t="shared" si="42"/>
        <v>0</v>
      </c>
      <c r="CX12" s="151"/>
      <c r="CY12" s="151">
        <v>0</v>
      </c>
      <c r="CZ12" s="151"/>
      <c r="DA12" s="128">
        <f t="shared" si="43"/>
        <v>0</v>
      </c>
      <c r="DB12" s="128">
        <f t="shared" si="44"/>
        <v>0</v>
      </c>
      <c r="DC12" s="151"/>
      <c r="DD12" s="151"/>
      <c r="DE12" s="151"/>
      <c r="DF12" s="176">
        <f t="shared" si="45"/>
        <v>0</v>
      </c>
      <c r="DG12" s="177">
        <f t="shared" si="46"/>
        <v>0</v>
      </c>
      <c r="DH12" s="181"/>
      <c r="DI12" s="173"/>
      <c r="DJ12" s="182">
        <v>3</v>
      </c>
      <c r="DK12" s="151">
        <v>0</v>
      </c>
      <c r="DL12" s="179">
        <v>3</v>
      </c>
      <c r="DM12" s="183">
        <v>0</v>
      </c>
      <c r="DN12" s="150"/>
    </row>
    <row r="13" spans="3:118" ht="33" customHeight="1" outlineLevel="1" thickBot="1">
      <c r="C13" s="151">
        <v>6</v>
      </c>
      <c r="D13" s="152" t="s">
        <v>47</v>
      </c>
      <c r="E13" s="174">
        <v>3075</v>
      </c>
      <c r="F13" s="117">
        <f t="shared" si="47"/>
        <v>1807</v>
      </c>
      <c r="G13" s="153">
        <f t="shared" si="48"/>
        <v>668</v>
      </c>
      <c r="H13" s="154">
        <f t="shared" si="2"/>
        <v>668</v>
      </c>
      <c r="I13" s="154">
        <f t="shared" si="55"/>
        <v>100</v>
      </c>
      <c r="J13" s="155">
        <f t="shared" si="49"/>
        <v>30.91317365269461</v>
      </c>
      <c r="K13" s="175">
        <f t="shared" si="3"/>
        <v>2065</v>
      </c>
      <c r="L13" s="156"/>
      <c r="M13" s="158">
        <f t="shared" si="4"/>
        <v>277</v>
      </c>
      <c r="N13" s="157">
        <f t="shared" si="4"/>
        <v>277</v>
      </c>
      <c r="O13" s="158">
        <f t="shared" si="5"/>
        <v>100</v>
      </c>
      <c r="P13" s="159">
        <f t="shared" si="6"/>
        <v>31.48014440433213</v>
      </c>
      <c r="Q13" s="158">
        <f t="shared" si="7"/>
        <v>872</v>
      </c>
      <c r="R13" s="160">
        <v>277</v>
      </c>
      <c r="S13" s="151">
        <v>277</v>
      </c>
      <c r="T13" s="176">
        <f t="shared" si="8"/>
        <v>100</v>
      </c>
      <c r="U13" s="177">
        <f t="shared" si="9"/>
        <v>31.48014440433213</v>
      </c>
      <c r="V13" s="151">
        <v>872</v>
      </c>
      <c r="W13" s="151">
        <v>0</v>
      </c>
      <c r="X13" s="151"/>
      <c r="Y13" s="176">
        <f t="shared" si="10"/>
        <v>0</v>
      </c>
      <c r="Z13" s="177">
        <f t="shared" si="11"/>
        <v>0</v>
      </c>
      <c r="AA13" s="151"/>
      <c r="AB13" s="151">
        <v>0</v>
      </c>
      <c r="AC13" s="151"/>
      <c r="AD13" s="176">
        <f t="shared" si="12"/>
        <v>0</v>
      </c>
      <c r="AE13" s="177">
        <f t="shared" si="13"/>
        <v>0</v>
      </c>
      <c r="AF13" s="151"/>
      <c r="AG13" s="161">
        <f t="shared" si="14"/>
        <v>391</v>
      </c>
      <c r="AH13" s="161">
        <f t="shared" si="14"/>
        <v>391</v>
      </c>
      <c r="AI13" s="162">
        <f t="shared" si="15"/>
        <v>100</v>
      </c>
      <c r="AJ13" s="163">
        <f t="shared" si="16"/>
        <v>30.51150895140665</v>
      </c>
      <c r="AK13" s="161">
        <f t="shared" si="50"/>
        <v>1193</v>
      </c>
      <c r="AL13" s="151">
        <v>0</v>
      </c>
      <c r="AM13" s="151"/>
      <c r="AN13" s="176">
        <f t="shared" si="17"/>
        <v>0</v>
      </c>
      <c r="AO13" s="177">
        <f t="shared" si="18"/>
        <v>0</v>
      </c>
      <c r="AP13" s="151"/>
      <c r="AQ13" s="184">
        <v>391</v>
      </c>
      <c r="AR13" s="151">
        <v>391</v>
      </c>
      <c r="AS13" s="176">
        <f t="shared" si="19"/>
        <v>100</v>
      </c>
      <c r="AT13" s="177">
        <f t="shared" si="20"/>
        <v>30.51150895140665</v>
      </c>
      <c r="AU13" s="151">
        <v>1193</v>
      </c>
      <c r="AV13" s="151">
        <v>0</v>
      </c>
      <c r="AW13" s="151"/>
      <c r="AX13" s="176">
        <f t="shared" si="21"/>
        <v>0</v>
      </c>
      <c r="AY13" s="177">
        <f t="shared" si="22"/>
        <v>0</v>
      </c>
      <c r="AZ13" s="151"/>
      <c r="BA13" s="151">
        <v>0</v>
      </c>
      <c r="BB13" s="151"/>
      <c r="BC13" s="176">
        <f t="shared" si="23"/>
        <v>0</v>
      </c>
      <c r="BD13" s="177">
        <f t="shared" si="24"/>
        <v>0</v>
      </c>
      <c r="BE13" s="179"/>
      <c r="BF13" s="164"/>
      <c r="BG13" s="165"/>
      <c r="BH13" s="166">
        <f t="shared" si="25"/>
        <v>0</v>
      </c>
      <c r="BI13" s="167">
        <f t="shared" si="26"/>
        <v>0</v>
      </c>
      <c r="BJ13" s="168"/>
      <c r="BK13" s="138">
        <f t="shared" si="51"/>
        <v>0</v>
      </c>
      <c r="BL13" s="139">
        <f t="shared" si="51"/>
        <v>0</v>
      </c>
      <c r="BM13" s="169">
        <f t="shared" si="27"/>
        <v>0</v>
      </c>
      <c r="BN13" s="170">
        <f t="shared" si="28"/>
        <v>0</v>
      </c>
      <c r="BO13" s="139">
        <f t="shared" si="52"/>
        <v>0</v>
      </c>
      <c r="BP13" s="151">
        <v>0</v>
      </c>
      <c r="BQ13" s="151"/>
      <c r="BR13" s="180">
        <f t="shared" si="29"/>
        <v>0</v>
      </c>
      <c r="BS13" s="177">
        <f t="shared" si="30"/>
        <v>0</v>
      </c>
      <c r="BT13" s="151"/>
      <c r="BU13" s="151">
        <v>0</v>
      </c>
      <c r="BV13" s="151"/>
      <c r="BW13" s="176">
        <f t="shared" si="31"/>
        <v>0</v>
      </c>
      <c r="BX13" s="177">
        <f t="shared" si="32"/>
        <v>0</v>
      </c>
      <c r="BY13" s="151"/>
      <c r="BZ13" s="151">
        <v>0</v>
      </c>
      <c r="CA13" s="151"/>
      <c r="CB13" s="176">
        <f t="shared" si="33"/>
        <v>0</v>
      </c>
      <c r="CC13" s="177">
        <f t="shared" si="34"/>
        <v>0</v>
      </c>
      <c r="CD13" s="151"/>
      <c r="CE13" s="151">
        <v>0</v>
      </c>
      <c r="CF13" s="151"/>
      <c r="CG13" s="176">
        <f t="shared" si="35"/>
        <v>0</v>
      </c>
      <c r="CH13" s="177">
        <f t="shared" si="36"/>
        <v>0</v>
      </c>
      <c r="CI13" s="151"/>
      <c r="CJ13" s="143">
        <f t="shared" si="53"/>
        <v>2407</v>
      </c>
      <c r="CK13" s="143">
        <f t="shared" si="53"/>
        <v>600</v>
      </c>
      <c r="CL13" s="171">
        <f t="shared" si="37"/>
        <v>24.927295388450354</v>
      </c>
      <c r="CM13" s="172">
        <f t="shared" si="38"/>
        <v>16</v>
      </c>
      <c r="CN13" s="143">
        <f t="shared" si="54"/>
        <v>960</v>
      </c>
      <c r="CO13" s="151">
        <v>2407</v>
      </c>
      <c r="CP13" s="151">
        <v>600</v>
      </c>
      <c r="CQ13" s="176">
        <f t="shared" si="39"/>
        <v>24.927295388450354</v>
      </c>
      <c r="CR13" s="177">
        <f t="shared" si="40"/>
        <v>16</v>
      </c>
      <c r="CS13" s="151">
        <v>960</v>
      </c>
      <c r="CT13" s="151">
        <v>0</v>
      </c>
      <c r="CU13" s="151"/>
      <c r="CV13" s="176">
        <f t="shared" si="41"/>
        <v>0</v>
      </c>
      <c r="CW13" s="177">
        <f t="shared" si="42"/>
        <v>0</v>
      </c>
      <c r="CX13" s="151"/>
      <c r="CY13" s="151">
        <v>0</v>
      </c>
      <c r="CZ13" s="151"/>
      <c r="DA13" s="128">
        <f t="shared" si="43"/>
        <v>0</v>
      </c>
      <c r="DB13" s="128">
        <f t="shared" si="44"/>
        <v>0</v>
      </c>
      <c r="DC13" s="151"/>
      <c r="DD13" s="151"/>
      <c r="DE13" s="151"/>
      <c r="DF13" s="176">
        <f t="shared" si="45"/>
        <v>0</v>
      </c>
      <c r="DG13" s="177">
        <f t="shared" si="46"/>
        <v>0</v>
      </c>
      <c r="DH13" s="181"/>
      <c r="DI13" s="173"/>
      <c r="DJ13" s="182">
        <v>12</v>
      </c>
      <c r="DK13" s="151">
        <v>0</v>
      </c>
      <c r="DL13" s="179">
        <v>4</v>
      </c>
      <c r="DM13" s="183">
        <v>0</v>
      </c>
      <c r="DN13" s="150"/>
    </row>
    <row r="14" spans="3:118" ht="16.5" outlineLevel="1" thickBot="1">
      <c r="C14" s="185"/>
      <c r="D14" s="186" t="s">
        <v>48</v>
      </c>
      <c r="E14" s="187" t="s">
        <v>41</v>
      </c>
      <c r="F14" s="187">
        <f>G14-H14</f>
        <v>165</v>
      </c>
      <c r="G14" s="187">
        <v>2838</v>
      </c>
      <c r="H14" s="188">
        <v>2673</v>
      </c>
      <c r="I14" s="187">
        <f>H14/G14*100</f>
        <v>94.186046511627907</v>
      </c>
      <c r="J14" s="189">
        <f>K14/H14*10</f>
        <v>29.760568649457539</v>
      </c>
      <c r="K14" s="188">
        <v>7955</v>
      </c>
      <c r="L14" s="190"/>
      <c r="M14" s="191">
        <v>828</v>
      </c>
      <c r="N14" s="191">
        <v>828</v>
      </c>
      <c r="O14" s="191">
        <f>N14/M14*100</f>
        <v>100</v>
      </c>
      <c r="P14" s="192">
        <f>Q14/N14*10</f>
        <v>27.801932367149757</v>
      </c>
      <c r="Q14" s="191">
        <v>2302</v>
      </c>
      <c r="R14" s="188" t="s">
        <v>41</v>
      </c>
      <c r="S14" s="188" t="s">
        <v>41</v>
      </c>
      <c r="T14" s="188" t="s">
        <v>41</v>
      </c>
      <c r="U14" s="193" t="s">
        <v>41</v>
      </c>
      <c r="V14" s="188" t="s">
        <v>41</v>
      </c>
      <c r="W14" s="188" t="s">
        <v>41</v>
      </c>
      <c r="X14" s="188" t="s">
        <v>41</v>
      </c>
      <c r="Y14" s="188" t="s">
        <v>41</v>
      </c>
      <c r="Z14" s="194" t="s">
        <v>41</v>
      </c>
      <c r="AA14" s="188" t="s">
        <v>41</v>
      </c>
      <c r="AB14" s="188" t="s">
        <v>41</v>
      </c>
      <c r="AC14" s="188" t="s">
        <v>41</v>
      </c>
      <c r="AD14" s="188" t="s">
        <v>41</v>
      </c>
      <c r="AE14" s="194" t="s">
        <v>41</v>
      </c>
      <c r="AF14" s="188" t="s">
        <v>41</v>
      </c>
      <c r="AG14" s="188">
        <v>2010</v>
      </c>
      <c r="AH14" s="188">
        <v>1845</v>
      </c>
      <c r="AI14" s="187">
        <f>AH14/AG14*100</f>
        <v>91.791044776119406</v>
      </c>
      <c r="AJ14" s="189">
        <f>AK14/AH14*10</f>
        <v>30.639566395663955</v>
      </c>
      <c r="AK14" s="188">
        <v>5653</v>
      </c>
      <c r="AL14" s="188" t="s">
        <v>41</v>
      </c>
      <c r="AM14" s="188" t="s">
        <v>41</v>
      </c>
      <c r="AN14" s="188" t="s">
        <v>41</v>
      </c>
      <c r="AO14" s="194" t="s">
        <v>41</v>
      </c>
      <c r="AP14" s="188" t="s">
        <v>41</v>
      </c>
      <c r="AQ14" s="188" t="s">
        <v>41</v>
      </c>
      <c r="AR14" s="188" t="s">
        <v>41</v>
      </c>
      <c r="AS14" s="188" t="s">
        <v>41</v>
      </c>
      <c r="AT14" s="193" t="s">
        <v>41</v>
      </c>
      <c r="AU14" s="188" t="s">
        <v>41</v>
      </c>
      <c r="AV14" s="188" t="s">
        <v>41</v>
      </c>
      <c r="AW14" s="188" t="s">
        <v>41</v>
      </c>
      <c r="AX14" s="188" t="s">
        <v>41</v>
      </c>
      <c r="AY14" s="194" t="s">
        <v>41</v>
      </c>
      <c r="AZ14" s="188" t="s">
        <v>41</v>
      </c>
      <c r="BA14" s="188" t="s">
        <v>41</v>
      </c>
      <c r="BB14" s="188" t="s">
        <v>41</v>
      </c>
      <c r="BC14" s="188" t="s">
        <v>41</v>
      </c>
      <c r="BD14" s="194" t="s">
        <v>41</v>
      </c>
      <c r="BE14" s="188" t="s">
        <v>41</v>
      </c>
      <c r="BF14" s="188" t="s">
        <v>41</v>
      </c>
      <c r="BG14" s="188"/>
      <c r="BH14" s="187" t="s">
        <v>41</v>
      </c>
      <c r="BI14" s="187" t="s">
        <v>41</v>
      </c>
      <c r="BJ14" s="188"/>
      <c r="BK14" s="188">
        <v>0</v>
      </c>
      <c r="BL14" s="188">
        <v>0</v>
      </c>
      <c r="BM14" s="188">
        <v>0</v>
      </c>
      <c r="BN14" s="194">
        <v>0</v>
      </c>
      <c r="BO14" s="188">
        <v>0</v>
      </c>
      <c r="BP14" s="188" t="s">
        <v>41</v>
      </c>
      <c r="BQ14" s="188" t="s">
        <v>41</v>
      </c>
      <c r="BR14" s="188" t="s">
        <v>41</v>
      </c>
      <c r="BS14" s="194" t="s">
        <v>41</v>
      </c>
      <c r="BT14" s="188" t="s">
        <v>41</v>
      </c>
      <c r="BU14" s="188" t="s">
        <v>41</v>
      </c>
      <c r="BV14" s="188" t="s">
        <v>41</v>
      </c>
      <c r="BW14" s="188" t="s">
        <v>41</v>
      </c>
      <c r="BX14" s="194" t="s">
        <v>41</v>
      </c>
      <c r="BY14" s="188" t="s">
        <v>41</v>
      </c>
      <c r="BZ14" s="188" t="s">
        <v>41</v>
      </c>
      <c r="CA14" s="188" t="s">
        <v>41</v>
      </c>
      <c r="CB14" s="188" t="s">
        <v>41</v>
      </c>
      <c r="CC14" s="194" t="s">
        <v>41</v>
      </c>
      <c r="CD14" s="188" t="s">
        <v>41</v>
      </c>
      <c r="CE14" s="188" t="s">
        <v>41</v>
      </c>
      <c r="CF14" s="188" t="s">
        <v>41</v>
      </c>
      <c r="CG14" s="188" t="s">
        <v>41</v>
      </c>
      <c r="CH14" s="194" t="s">
        <v>41</v>
      </c>
      <c r="CI14" s="188" t="s">
        <v>41</v>
      </c>
      <c r="CJ14" s="195">
        <v>0</v>
      </c>
      <c r="CK14" s="195">
        <v>0</v>
      </c>
      <c r="CL14" s="195">
        <v>0</v>
      </c>
      <c r="CM14" s="196">
        <v>0</v>
      </c>
      <c r="CN14" s="195">
        <v>0</v>
      </c>
      <c r="CO14" s="188" t="s">
        <v>41</v>
      </c>
      <c r="CP14" s="188" t="s">
        <v>41</v>
      </c>
      <c r="CQ14" s="188" t="s">
        <v>41</v>
      </c>
      <c r="CR14" s="194" t="s">
        <v>41</v>
      </c>
      <c r="CS14" s="188" t="s">
        <v>41</v>
      </c>
      <c r="CT14" s="188" t="s">
        <v>41</v>
      </c>
      <c r="CU14" s="188" t="s">
        <v>41</v>
      </c>
      <c r="CV14" s="188" t="s">
        <v>41</v>
      </c>
      <c r="CW14" s="194" t="s">
        <v>41</v>
      </c>
      <c r="CX14" s="188" t="s">
        <v>41</v>
      </c>
      <c r="CY14" s="188">
        <v>0</v>
      </c>
      <c r="CZ14" s="188">
        <v>0</v>
      </c>
      <c r="DA14" s="188">
        <f t="shared" si="43"/>
        <v>0</v>
      </c>
      <c r="DB14" s="188">
        <v>0</v>
      </c>
      <c r="DC14" s="188">
        <v>0</v>
      </c>
      <c r="DD14" s="188" t="s">
        <v>41</v>
      </c>
      <c r="DE14" s="188" t="s">
        <v>41</v>
      </c>
      <c r="DF14" s="188" t="s">
        <v>41</v>
      </c>
      <c r="DG14" s="194" t="s">
        <v>41</v>
      </c>
      <c r="DH14" s="188" t="s">
        <v>41</v>
      </c>
      <c r="DI14" s="188" t="s">
        <v>41</v>
      </c>
      <c r="DJ14" s="197" t="s">
        <v>41</v>
      </c>
      <c r="DK14" s="198" t="s">
        <v>41</v>
      </c>
      <c r="DL14" s="199" t="s">
        <v>41</v>
      </c>
      <c r="DM14" s="113" t="s">
        <v>41</v>
      </c>
      <c r="DN14" s="113" t="s">
        <v>41</v>
      </c>
    </row>
    <row r="15" spans="3:118">
      <c r="C15" s="200"/>
      <c r="D15" s="200"/>
      <c r="E15" s="200"/>
      <c r="F15" s="200"/>
      <c r="G15" s="200"/>
      <c r="H15" s="200"/>
      <c r="I15" s="201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2"/>
      <c r="DN15" s="202"/>
    </row>
  </sheetData>
  <mergeCells count="32">
    <mergeCell ref="DI4:DI5"/>
    <mergeCell ref="DJ4:DM4"/>
    <mergeCell ref="DN4:DN5"/>
    <mergeCell ref="C6:DM6"/>
    <mergeCell ref="CE4:CI4"/>
    <mergeCell ref="CJ4:CN4"/>
    <mergeCell ref="CO4:CS4"/>
    <mergeCell ref="CT4:CX4"/>
    <mergeCell ref="CY4:DC4"/>
    <mergeCell ref="DD4:DH4"/>
    <mergeCell ref="BA4:BE4"/>
    <mergeCell ref="BF4:BJ4"/>
    <mergeCell ref="BK4:BO4"/>
    <mergeCell ref="BP4:BT4"/>
    <mergeCell ref="BU4:BY4"/>
    <mergeCell ref="BZ4:CD4"/>
    <mergeCell ref="W4:AA4"/>
    <mergeCell ref="AB4:AF4"/>
    <mergeCell ref="AG4:AK4"/>
    <mergeCell ref="AL4:AP4"/>
    <mergeCell ref="AQ4:AU4"/>
    <mergeCell ref="AV4:AZ4"/>
    <mergeCell ref="C2:H2"/>
    <mergeCell ref="O2:T2"/>
    <mergeCell ref="P3:Q3"/>
    <mergeCell ref="C4:C5"/>
    <mergeCell ref="D4:D5"/>
    <mergeCell ref="E4:E5"/>
    <mergeCell ref="F4:F5"/>
    <mergeCell ref="G4:K4"/>
    <mergeCell ref="M4:Q4"/>
    <mergeCell ref="R4:V4"/>
  </mergeCells>
  <pageMargins left="0" right="0" top="1.1811023622047245" bottom="0" header="0.31496062992125984" footer="0.31496062992125984"/>
  <pageSetup paperSize="9" scale="46" orientation="landscape" r:id="rId1"/>
  <colBreaks count="4" manualBreakCount="4">
    <brk id="31" max="23" man="1"/>
    <brk id="61" max="23" man="1"/>
    <brk id="86" max="23" man="1"/>
    <brk id="11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06.10.20</vt:lpstr>
      <vt:lpstr>'06.10.20'!Заголовки_для_печати</vt:lpstr>
      <vt:lpstr>'06.10.20'!Область_печати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2020-10-06T07:03:27Z</dcterms:created>
  <dcterms:modified xsi:type="dcterms:W3CDTF">2020-10-06T07:05:46Z</dcterms:modified>
</cp:coreProperties>
</file>