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7.21" sheetId="28" r:id="rId1"/>
  </sheets>
  <calcPr calcId="162913" concurrentCalc="0"/>
</workbook>
</file>

<file path=xl/calcChain.xml><?xml version="1.0" encoding="utf-8"?>
<calcChain xmlns="http://schemas.openxmlformats.org/spreadsheetml/2006/main">
  <c r="U9" i="28" l="1"/>
  <c r="V9" i="28"/>
  <c r="W9" i="28"/>
  <c r="R9" i="28"/>
  <c r="S9" i="28"/>
  <c r="T9" i="28"/>
  <c r="O9" i="28"/>
  <c r="P9" i="28"/>
  <c r="Q9" i="28"/>
  <c r="I9" i="28"/>
  <c r="E9" i="28"/>
  <c r="L9" i="28"/>
  <c r="J9" i="28"/>
  <c r="F9" i="28"/>
  <c r="M9" i="28"/>
  <c r="N9" i="28"/>
  <c r="K9" i="28"/>
  <c r="H5" i="28"/>
  <c r="H6" i="28"/>
  <c r="H7" i="28"/>
  <c r="H8" i="28"/>
  <c r="H9" i="28"/>
  <c r="G9" i="28"/>
  <c r="B9" i="28"/>
  <c r="C9" i="28"/>
  <c r="D9" i="28"/>
  <c r="W8" i="28"/>
  <c r="T8" i="28"/>
  <c r="Q8" i="28"/>
  <c r="L8" i="28"/>
  <c r="M8" i="28"/>
  <c r="N8" i="28"/>
  <c r="K8" i="28"/>
  <c r="G8" i="28"/>
  <c r="D8" i="28"/>
  <c r="W7" i="28"/>
  <c r="T7" i="28"/>
  <c r="Q7" i="28"/>
  <c r="L7" i="28"/>
  <c r="M7" i="28"/>
  <c r="N7" i="28"/>
  <c r="K7" i="28"/>
  <c r="G7" i="28"/>
  <c r="D7" i="28"/>
  <c r="W6" i="28"/>
  <c r="T6" i="28"/>
  <c r="Q6" i="28"/>
  <c r="L6" i="28"/>
  <c r="M6" i="28"/>
  <c r="N6" i="28"/>
  <c r="K6" i="28"/>
  <c r="G6" i="28"/>
  <c r="D6" i="28"/>
  <c r="W5" i="28"/>
  <c r="T5" i="28"/>
  <c r="Q5" i="28"/>
  <c r="L5" i="28"/>
  <c r="M5" i="28"/>
  <c r="N5" i="28"/>
  <c r="K5" i="28"/>
  <c r="G5" i="28"/>
  <c r="D5" i="28"/>
</calcChain>
</file>

<file path=xl/sharedStrings.xml><?xml version="1.0" encoding="utf-8"?>
<sst xmlns="http://schemas.openxmlformats.org/spreadsheetml/2006/main" count="27" uniqueCount="21">
  <si>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</si>
  <si>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</si>
  <si>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</si>
  <si>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</si>
  <si>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</si>
  <si>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</si>
  <si>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 xml:space="preserve"> + / -</t>
  </si>
  <si>
    <t>Сдано молока , тонн</t>
  </si>
  <si>
    <t>Физический вес</t>
  </si>
  <si>
    <t>Зачетный вес</t>
  </si>
  <si>
    <t>Наименование хозяйства</t>
  </si>
  <si>
    <t>Валовый надой, тонн</t>
  </si>
  <si>
    <t>Сдано мяса, тонн</t>
  </si>
  <si>
    <t>Средне
суточный привес с начала года, грамм</t>
  </si>
  <si>
    <t>в т.ч. коров (среднее поголовье с начала года)</t>
  </si>
  <si>
    <t xml:space="preserve"> + / - к 01.01.21</t>
  </si>
  <si>
    <t>ООО «Нока Агро» отд. «Яровое»</t>
  </si>
  <si>
    <t>ООО «Нока Агро» отд. «Вешние воды»</t>
  </si>
  <si>
    <t>Итоги по животноводству на 01.07.2021 г. (с нарастающим итогом) по городскому округу Лотошино</t>
  </si>
  <si>
    <t>АО «Совхоз имени Кирова»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</si>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</sst>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9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31" xfId="0" applyNumberFormat="1" applyFont="1" applyFill="1" applyBorder="1" applyAlignment="1">
      <alignment horizontal="center" vertical="center" wrapText="1"/>
    </xf>
    <xf numFmtId="164" fontId="7" fillId="2" borderId="29" xfId="0" applyNumberFormat="1" applyFont="1" applyFill="1" applyBorder="1" applyAlignment="1">
      <alignment horizontal="center"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1" fontId="7" fillId="2" borderId="30" xfId="0" applyNumberFormat="1" applyFont="1" applyFill="1" applyBorder="1" applyAlignment="1">
      <alignment horizontal="center" vertical="center" wrapText="1"/>
    </xf>
    <xf numFmtId="1" fontId="6" fillId="2" borderId="40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7" fillId="2" borderId="4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7" fillId="2" borderId="5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zoomScaleNormal="100" zoomScaleSheetLayoutView="100" workbookViewId="0">
      <selection activeCell="L19" sqref="L19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2" width="9.42578125" style="1" customWidth="1"/>
    <col min="23" max="23" width="8.140625" style="1" customWidth="1"/>
    <col min="24" max="24" width="14.85546875" style="1" customWidth="1"/>
    <col min="25" max="16384" width="9.140625" style="1"/>
  </cols>
  <sheetData>
    <row r="1" spans="1:26" ht="51.75" customHeight="1" thickBot="1" x14ac:dyDescent="0.2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6" s="2" customFormat="1" ht="37.5" customHeight="1" thickBot="1" x14ac:dyDescent="0.25">
      <c r="A2" s="80" t="s">
        <v>10</v>
      </c>
      <c r="B2" s="64" t="s">
        <v>3</v>
      </c>
      <c r="C2" s="71"/>
      <c r="D2" s="71"/>
      <c r="E2" s="71"/>
      <c r="F2" s="71"/>
      <c r="G2" s="71"/>
      <c r="H2" s="72"/>
      <c r="I2" s="57" t="s">
        <v>11</v>
      </c>
      <c r="J2" s="58"/>
      <c r="K2" s="59"/>
      <c r="L2" s="57" t="s">
        <v>2</v>
      </c>
      <c r="M2" s="58"/>
      <c r="N2" s="59"/>
      <c r="O2" s="64" t="s">
        <v>7</v>
      </c>
      <c r="P2" s="65"/>
      <c r="Q2" s="65"/>
      <c r="R2" s="65"/>
      <c r="S2" s="65"/>
      <c r="T2" s="66"/>
      <c r="U2" s="67" t="s">
        <v>12</v>
      </c>
      <c r="V2" s="58"/>
      <c r="W2" s="59"/>
      <c r="X2" s="69" t="s">
        <v>13</v>
      </c>
    </row>
    <row r="3" spans="1:26" s="2" customFormat="1" ht="41.25" customHeight="1" thickBot="1" x14ac:dyDescent="0.25">
      <c r="A3" s="81"/>
      <c r="B3" s="74" t="s">
        <v>1</v>
      </c>
      <c r="C3" s="75"/>
      <c r="D3" s="76"/>
      <c r="E3" s="77" t="s">
        <v>14</v>
      </c>
      <c r="F3" s="78"/>
      <c r="G3" s="78"/>
      <c r="H3" s="79"/>
      <c r="I3" s="60"/>
      <c r="J3" s="61"/>
      <c r="K3" s="62"/>
      <c r="L3" s="60"/>
      <c r="M3" s="61"/>
      <c r="N3" s="62"/>
      <c r="O3" s="64" t="s">
        <v>8</v>
      </c>
      <c r="P3" s="71"/>
      <c r="Q3" s="72"/>
      <c r="R3" s="73" t="s">
        <v>9</v>
      </c>
      <c r="S3" s="65"/>
      <c r="T3" s="66"/>
      <c r="U3" s="68"/>
      <c r="V3" s="61"/>
      <c r="W3" s="62"/>
      <c r="X3" s="70"/>
    </row>
    <row r="4" spans="1:26" s="2" customFormat="1" ht="47.25" customHeight="1" thickBot="1" x14ac:dyDescent="0.25">
      <c r="A4" s="82"/>
      <c r="B4" s="40">
        <v>44378</v>
      </c>
      <c r="C4" s="41">
        <v>44013</v>
      </c>
      <c r="D4" s="42" t="s">
        <v>6</v>
      </c>
      <c r="E4" s="33">
        <v>44378</v>
      </c>
      <c r="F4" s="26">
        <v>44013</v>
      </c>
      <c r="G4" s="37" t="s">
        <v>6</v>
      </c>
      <c r="H4" s="27" t="s">
        <v>15</v>
      </c>
      <c r="I4" s="40">
        <v>44378</v>
      </c>
      <c r="J4" s="41">
        <v>44013</v>
      </c>
      <c r="K4" s="42" t="s">
        <v>6</v>
      </c>
      <c r="L4" s="40">
        <v>44378</v>
      </c>
      <c r="M4" s="41">
        <v>44013</v>
      </c>
      <c r="N4" s="42" t="s">
        <v>6</v>
      </c>
      <c r="O4" s="40">
        <v>44378</v>
      </c>
      <c r="P4" s="41">
        <v>44013</v>
      </c>
      <c r="Q4" s="42" t="s">
        <v>6</v>
      </c>
      <c r="R4" s="33">
        <v>44378</v>
      </c>
      <c r="S4" s="26">
        <v>44013</v>
      </c>
      <c r="T4" s="27" t="s">
        <v>6</v>
      </c>
      <c r="U4" s="40">
        <v>44378</v>
      </c>
      <c r="V4" s="41">
        <v>44013</v>
      </c>
      <c r="W4" s="83" t="s">
        <v>6</v>
      </c>
      <c r="X4" s="84" t="s">
        <v>5</v>
      </c>
    </row>
    <row r="5" spans="1:26" s="2" customFormat="1" ht="42.75" customHeight="1" x14ac:dyDescent="0.2">
      <c r="A5" s="10" t="s">
        <v>19</v>
      </c>
      <c r="B5" s="43">
        <v>1984</v>
      </c>
      <c r="C5" s="44">
        <v>1795</v>
      </c>
      <c r="D5" s="45">
        <f>B5-C5</f>
        <v>189</v>
      </c>
      <c r="E5" s="28">
        <v>865</v>
      </c>
      <c r="F5" s="28">
        <v>919</v>
      </c>
      <c r="G5" s="29">
        <f>E5-F5</f>
        <v>-54</v>
      </c>
      <c r="H5" s="85">
        <f>E5-902</f>
        <v>-37</v>
      </c>
      <c r="I5" s="48">
        <v>3168.3069999999998</v>
      </c>
      <c r="J5" s="49">
        <v>3327.598</v>
      </c>
      <c r="K5" s="50">
        <f>I5-J5</f>
        <v>-159.29100000000017</v>
      </c>
      <c r="L5" s="46">
        <f>I5/E5*1000</f>
        <v>3662.782658959537</v>
      </c>
      <c r="M5" s="49">
        <f t="shared" ref="M5:M9" si="0">J5/F5*1000</f>
        <v>3620.8900979325354</v>
      </c>
      <c r="N5" s="47">
        <f>L5-M5</f>
        <v>41.892561027001648</v>
      </c>
      <c r="O5" s="48">
        <v>3006.3319999999999</v>
      </c>
      <c r="P5" s="49">
        <v>3223.6669999999999</v>
      </c>
      <c r="Q5" s="50">
        <f>O5-P5</f>
        <v>-217.33500000000004</v>
      </c>
      <c r="R5" s="86">
        <v>3465.076</v>
      </c>
      <c r="S5" s="86">
        <v>3771.6329999999998</v>
      </c>
      <c r="T5" s="87">
        <f>R5-S5</f>
        <v>-306.55699999999979</v>
      </c>
      <c r="U5" s="48">
        <v>103.56</v>
      </c>
      <c r="V5" s="49">
        <v>95.2</v>
      </c>
      <c r="W5" s="50">
        <f>U5-V5</f>
        <v>8.36</v>
      </c>
      <c r="X5" s="51">
        <v>824</v>
      </c>
      <c r="Z5" s="2" t="s">
        <v>20</v>
      </c>
    </row>
    <row r="6" spans="1:26" s="89" customFormat="1" ht="42.75" customHeight="1" x14ac:dyDescent="0.2">
      <c r="A6" s="11" t="s">
        <v>4</v>
      </c>
      <c r="B6" s="3">
        <v>889</v>
      </c>
      <c r="C6" s="4">
        <v>1188</v>
      </c>
      <c r="D6" s="24">
        <f t="shared" ref="D6:D8" si="1">B6-C6</f>
        <v>-299</v>
      </c>
      <c r="E6" s="30">
        <v>395</v>
      </c>
      <c r="F6" s="30">
        <v>380</v>
      </c>
      <c r="G6" s="4">
        <f t="shared" ref="G6:G8" si="2">E6-F6</f>
        <v>15</v>
      </c>
      <c r="H6" s="88">
        <f>E6-395</f>
        <v>0</v>
      </c>
      <c r="I6" s="5">
        <v>1061.7</v>
      </c>
      <c r="J6" s="6">
        <v>1334.7</v>
      </c>
      <c r="K6" s="7">
        <f t="shared" ref="K6:K8" si="3">I6-J6</f>
        <v>-273</v>
      </c>
      <c r="L6" s="8">
        <f>I6/E6*1000</f>
        <v>2687.8481012658231</v>
      </c>
      <c r="M6" s="6">
        <f t="shared" si="0"/>
        <v>3512.3684210526317</v>
      </c>
      <c r="N6" s="9">
        <f t="shared" ref="N6:N9" si="4">L6-M6</f>
        <v>-824.52031978680861</v>
      </c>
      <c r="O6" s="5">
        <v>856.3</v>
      </c>
      <c r="P6" s="6">
        <v>1044.5999999999999</v>
      </c>
      <c r="Q6" s="7">
        <f t="shared" ref="Q6:Q8" si="5">O6-P6</f>
        <v>-188.29999999999995</v>
      </c>
      <c r="R6" s="8">
        <v>980.8</v>
      </c>
      <c r="S6" s="8">
        <v>1188.9000000000001</v>
      </c>
      <c r="T6" s="9">
        <f>R6-S6</f>
        <v>-208.10000000000014</v>
      </c>
      <c r="U6" s="5">
        <v>70.5</v>
      </c>
      <c r="V6" s="6">
        <v>35.799999999999997</v>
      </c>
      <c r="W6" s="7">
        <f t="shared" ref="W6:W8" si="6">U6-V6</f>
        <v>34.700000000000003</v>
      </c>
      <c r="X6" s="34">
        <v>302</v>
      </c>
    </row>
    <row r="7" spans="1:26" s="2" customFormat="1" ht="42.75" customHeight="1" x14ac:dyDescent="0.2">
      <c r="A7" s="11" t="s">
        <v>16</v>
      </c>
      <c r="B7" s="3">
        <v>2155</v>
      </c>
      <c r="C7" s="4">
        <v>2067</v>
      </c>
      <c r="D7" s="24">
        <f t="shared" si="1"/>
        <v>88</v>
      </c>
      <c r="E7" s="30">
        <v>1005</v>
      </c>
      <c r="F7" s="30">
        <v>945</v>
      </c>
      <c r="G7" s="4">
        <f t="shared" si="2"/>
        <v>60</v>
      </c>
      <c r="H7" s="88">
        <f>E7-950</f>
        <v>55</v>
      </c>
      <c r="I7" s="5">
        <v>3991.047</v>
      </c>
      <c r="J7" s="6">
        <v>3775.2</v>
      </c>
      <c r="K7" s="7">
        <f t="shared" si="3"/>
        <v>215.84700000000021</v>
      </c>
      <c r="L7" s="8">
        <f>I7/E7*1000</f>
        <v>3971.1910447761193</v>
      </c>
      <c r="M7" s="6">
        <f t="shared" si="0"/>
        <v>3994.9206349206347</v>
      </c>
      <c r="N7" s="9">
        <f t="shared" si="4"/>
        <v>-23.729590144515441</v>
      </c>
      <c r="O7" s="5">
        <v>3127.5309999999999</v>
      </c>
      <c r="P7" s="6">
        <v>2918.9</v>
      </c>
      <c r="Q7" s="7">
        <f t="shared" si="5"/>
        <v>208.63099999999986</v>
      </c>
      <c r="R7" s="8">
        <v>3630.788</v>
      </c>
      <c r="S7" s="8">
        <v>3381.1</v>
      </c>
      <c r="T7" s="9">
        <f t="shared" ref="T7:T8" si="7">R7-S7</f>
        <v>249.6880000000001</v>
      </c>
      <c r="U7" s="5">
        <v>102.083</v>
      </c>
      <c r="V7" s="6">
        <v>111.1</v>
      </c>
      <c r="W7" s="7">
        <f t="shared" si="6"/>
        <v>-9.0169999999999959</v>
      </c>
      <c r="X7" s="34">
        <v>536</v>
      </c>
    </row>
    <row r="8" spans="1:26" s="2" customFormat="1" ht="42.75" customHeight="1" thickBot="1" x14ac:dyDescent="0.25">
      <c r="A8" s="12" t="s">
        <v>17</v>
      </c>
      <c r="B8" s="13">
        <v>2013</v>
      </c>
      <c r="C8" s="14">
        <v>2137</v>
      </c>
      <c r="D8" s="25">
        <f t="shared" si="1"/>
        <v>-124</v>
      </c>
      <c r="E8" s="31">
        <v>1030</v>
      </c>
      <c r="F8" s="31">
        <v>1015</v>
      </c>
      <c r="G8" s="14">
        <f t="shared" si="2"/>
        <v>15</v>
      </c>
      <c r="H8" s="90">
        <f>E8-1020</f>
        <v>10</v>
      </c>
      <c r="I8" s="16">
        <v>4040.2</v>
      </c>
      <c r="J8" s="15">
        <v>4171.3999999999996</v>
      </c>
      <c r="K8" s="17">
        <f t="shared" si="3"/>
        <v>-131.19999999999982</v>
      </c>
      <c r="L8" s="38">
        <f>I8/E8*1000</f>
        <v>3922.5242718446602</v>
      </c>
      <c r="M8" s="15">
        <f t="shared" si="0"/>
        <v>4109.7536945812799</v>
      </c>
      <c r="N8" s="35">
        <f t="shared" si="4"/>
        <v>-187.22942273661965</v>
      </c>
      <c r="O8" s="16">
        <v>2932.08</v>
      </c>
      <c r="P8" s="15">
        <v>3232.4</v>
      </c>
      <c r="Q8" s="17">
        <f t="shared" si="5"/>
        <v>-300.32000000000016</v>
      </c>
      <c r="R8" s="38">
        <v>3346.1</v>
      </c>
      <c r="S8" s="38">
        <v>3644.5</v>
      </c>
      <c r="T8" s="35">
        <f t="shared" si="7"/>
        <v>-298.40000000000009</v>
      </c>
      <c r="U8" s="16">
        <v>136.1</v>
      </c>
      <c r="V8" s="15">
        <v>91.1</v>
      </c>
      <c r="W8" s="17">
        <f t="shared" si="6"/>
        <v>45</v>
      </c>
      <c r="X8" s="39">
        <v>348</v>
      </c>
    </row>
    <row r="9" spans="1:26" s="32" customFormat="1" ht="42" customHeight="1" thickBot="1" x14ac:dyDescent="0.25">
      <c r="A9" s="52" t="s">
        <v>0</v>
      </c>
      <c r="B9" s="18">
        <f t="shared" ref="B9:J9" si="8">SUM(B5:B8)</f>
        <v>7041</v>
      </c>
      <c r="C9" s="19">
        <f t="shared" si="8"/>
        <v>7187</v>
      </c>
      <c r="D9" s="54">
        <f>B9-C9</f>
        <v>-146</v>
      </c>
      <c r="E9" s="18">
        <f t="shared" si="8"/>
        <v>3295</v>
      </c>
      <c r="F9" s="19">
        <f t="shared" si="8"/>
        <v>3259</v>
      </c>
      <c r="G9" s="53">
        <f>E9-F9</f>
        <v>36</v>
      </c>
      <c r="H9" s="20">
        <f t="shared" ref="H9" si="9">SUM(H5:H8)</f>
        <v>28</v>
      </c>
      <c r="I9" s="21">
        <f t="shared" si="8"/>
        <v>12261.254000000001</v>
      </c>
      <c r="J9" s="22">
        <f t="shared" si="8"/>
        <v>12608.897999999999</v>
      </c>
      <c r="K9" s="23">
        <f>I9-J9</f>
        <v>-347.64399999999841</v>
      </c>
      <c r="L9" s="56">
        <f>I9/E9*1000</f>
        <v>3721.1696509863432</v>
      </c>
      <c r="M9" s="22">
        <f t="shared" si="0"/>
        <v>3868.9469162319729</v>
      </c>
      <c r="N9" s="36">
        <f t="shared" si="4"/>
        <v>-147.77726524562968</v>
      </c>
      <c r="O9" s="21">
        <f>SUM(O5:O8)</f>
        <v>9922.2429999999986</v>
      </c>
      <c r="P9" s="22">
        <f>SUM(P5:P8)</f>
        <v>10419.566999999999</v>
      </c>
      <c r="Q9" s="55">
        <f>O9-P9</f>
        <v>-497.32400000000052</v>
      </c>
      <c r="R9" s="56">
        <f>SUM(R5:R8)</f>
        <v>11422.764000000001</v>
      </c>
      <c r="S9" s="22">
        <f>SUM(S5:S8)</f>
        <v>11986.133</v>
      </c>
      <c r="T9" s="23">
        <f>R9-S9</f>
        <v>-563.36899999999878</v>
      </c>
      <c r="U9" s="21">
        <f>SUM(U5:U8)</f>
        <v>412.24300000000005</v>
      </c>
      <c r="V9" s="22">
        <f>SUM(V5:V8)</f>
        <v>333.2</v>
      </c>
      <c r="W9" s="23">
        <f>U9-V9</f>
        <v>79.043000000000063</v>
      </c>
      <c r="X9" s="91">
        <v>542</v>
      </c>
    </row>
  </sheetData>
  <mergeCells count="12">
    <mergeCell ref="L2:N3"/>
    <mergeCell ref="A1:X1"/>
    <mergeCell ref="O2:T2"/>
    <mergeCell ref="U2:W3"/>
    <mergeCell ref="X2:X3"/>
    <mergeCell ref="O3:Q3"/>
    <mergeCell ref="R3:T3"/>
    <mergeCell ref="B3:D3"/>
    <mergeCell ref="E3:H3"/>
    <mergeCell ref="A2:A4"/>
    <mergeCell ref="B2:H2"/>
    <mergeCell ref="I2:K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01.07.21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2021-01-11T12:53:29Z</cp:lastPrinted>
  <dcterms:created xsi:type="dcterms:W3CDTF">2014-05-06T08:30:31Z</dcterms:created>
  <dcterms:modified xsi:type="dcterms:W3CDTF">2021-07-06T11:35:35Z</dcterms:modified>
</cp:coreProperties>
</file>