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EBIPK\Муниципальные программы\2022 год\на 01.10.2022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Результат!$A$1:$R$84</definedName>
  </definedNames>
  <calcPr calcId="162913"/>
</workbook>
</file>

<file path=xl/calcChain.xml><?xml version="1.0" encoding="utf-8"?>
<calcChain xmlns="http://schemas.openxmlformats.org/spreadsheetml/2006/main">
  <c r="Q19" i="1" l="1"/>
  <c r="Q54" i="1"/>
  <c r="Q61" i="1"/>
  <c r="R61" i="1" s="1"/>
  <c r="Q57" i="1"/>
  <c r="R57" i="1" s="1"/>
  <c r="Q76" i="1"/>
  <c r="Q73" i="1"/>
  <c r="R73" i="1" s="1"/>
  <c r="Q70" i="1"/>
  <c r="R70" i="1" s="1"/>
  <c r="Q67" i="1"/>
  <c r="R67" i="1" s="1"/>
  <c r="Q62" i="1"/>
  <c r="R62" i="1" s="1"/>
  <c r="Q49" i="1"/>
  <c r="R49" i="1" s="1"/>
  <c r="Q45" i="1"/>
  <c r="R45" i="1" s="1"/>
  <c r="Q38" i="1"/>
  <c r="R38" i="1" s="1"/>
  <c r="Q33" i="1"/>
  <c r="R33" i="1" s="1"/>
  <c r="Q29" i="1"/>
  <c r="R29" i="1" s="1"/>
  <c r="Q27" i="1"/>
  <c r="R27" i="1" s="1"/>
  <c r="Q22" i="1"/>
  <c r="R22" i="1" s="1"/>
  <c r="Q17" i="1"/>
  <c r="R17" i="1" s="1"/>
  <c r="Q9" i="1"/>
  <c r="R9" i="1" s="1"/>
  <c r="Q7" i="1"/>
  <c r="R7" i="1" s="1"/>
  <c r="R8" i="1"/>
  <c r="R10" i="1"/>
  <c r="R11" i="1"/>
  <c r="R12" i="1"/>
  <c r="R13" i="1"/>
  <c r="R14" i="1"/>
  <c r="R15" i="1"/>
  <c r="R16" i="1"/>
  <c r="R18" i="1"/>
  <c r="R19" i="1"/>
  <c r="R20" i="1"/>
  <c r="R21" i="1"/>
  <c r="R23" i="1"/>
  <c r="R24" i="1"/>
  <c r="R25" i="1"/>
  <c r="R26" i="1"/>
  <c r="R28" i="1"/>
  <c r="R30" i="1"/>
  <c r="R31" i="1"/>
  <c r="R32" i="1"/>
  <c r="R34" i="1"/>
  <c r="R35" i="1"/>
  <c r="R36" i="1"/>
  <c r="R37" i="1"/>
  <c r="R39" i="1"/>
  <c r="R40" i="1"/>
  <c r="R41" i="1"/>
  <c r="R42" i="1"/>
  <c r="R43" i="1"/>
  <c r="R44" i="1"/>
  <c r="R46" i="1"/>
  <c r="R47" i="1"/>
  <c r="R48" i="1"/>
  <c r="R50" i="1"/>
  <c r="R51" i="1"/>
  <c r="R52" i="1"/>
  <c r="R53" i="1"/>
  <c r="R54" i="1"/>
  <c r="R56" i="1"/>
  <c r="R59" i="1"/>
  <c r="R60" i="1"/>
  <c r="R63" i="1"/>
  <c r="R64" i="1"/>
  <c r="R65" i="1"/>
  <c r="R66" i="1"/>
  <c r="R68" i="1"/>
  <c r="R69" i="1"/>
  <c r="R71" i="1"/>
  <c r="R72" i="1"/>
  <c r="R75" i="1"/>
  <c r="R76" i="1"/>
  <c r="R77" i="1"/>
  <c r="R78" i="1"/>
  <c r="R79" i="1"/>
  <c r="R80" i="1"/>
  <c r="R81" i="1"/>
  <c r="Q58" i="1" l="1"/>
  <c r="R58" i="1" s="1"/>
  <c r="Q55" i="1"/>
  <c r="K82" i="1"/>
  <c r="N82" i="1"/>
  <c r="J82" i="1"/>
  <c r="Q82" i="1" l="1"/>
  <c r="R82" i="1" s="1"/>
  <c r="G82" i="1"/>
  <c r="O82" i="1" s="1"/>
</calcChain>
</file>

<file path=xl/sharedStrings.xml><?xml version="1.0" encoding="utf-8"?>
<sst xmlns="http://schemas.openxmlformats.org/spreadsheetml/2006/main" count="203" uniqueCount="131">
  <si>
    <t xml:space="preserve"> </t>
  </si>
  <si>
    <t>Наименование</t>
  </si>
  <si>
    <t>Классификация</t>
  </si>
  <si>
    <t>Код цел. программы._x000D_
Код мероприятия</t>
  </si>
  <si>
    <t>Код главы</t>
  </si>
  <si>
    <t>Раздел, подраздел</t>
  </si>
  <si>
    <t>ВР</t>
  </si>
  <si>
    <t>Всего</t>
  </si>
  <si>
    <t>в том числе</t>
  </si>
  <si>
    <t>средства федерального бюджета</t>
  </si>
  <si>
    <t>средства бюджета субъекта</t>
  </si>
  <si>
    <t>средства собственного бюджета</t>
  </si>
  <si>
    <t>5 - Подпрограмма "Финансовое обеспечение системы организации медицинской помощи"</t>
  </si>
  <si>
    <t>2 - Подпрограмма "Развитие музейного дела в Московской области"</t>
  </si>
  <si>
    <t>3 - Подпрограмма "Развитие библиотечного дела в Московской области"</t>
  </si>
  <si>
    <t>4 - 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</si>
  <si>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6 - Подпрограмма "Развитие образования в сфере культуры Московской области"</t>
  </si>
  <si>
    <t>7 - Подпрограмма "Развитие архивного дела в Московской области"</t>
  </si>
  <si>
    <t>8 - Обеспечивающая подпрограмма</t>
  </si>
  <si>
    <t>9 - Подпрограмма "Развитие парков культуры и отдыха"</t>
  </si>
  <si>
    <t>1 - Подпрограмма "Дошкольное образование"</t>
  </si>
  <si>
    <t>2 - Подпрограмма "Общее образование"</t>
  </si>
  <si>
    <t>3 - Подпрограмма "Дополнительное образование, воспитание и психолого-социальное сопровождение детей"</t>
  </si>
  <si>
    <t>5 - Подпрограмма "Обеспечивающая подпрограмма"</t>
  </si>
  <si>
    <t>1 - Подпрограмма "Социальная поддержка граждан"</t>
  </si>
  <si>
    <t>2 - Подпрограмма "Доступная среда"</t>
  </si>
  <si>
    <t>3 - Подпрограмма "Развитие системы отдыха и оздоровления детей"</t>
  </si>
  <si>
    <t>5 - Обеспечивающая подпрограмма</t>
  </si>
  <si>
    <t>1 - Подпрограмма "Развитие физической культуры и спорта"</t>
  </si>
  <si>
    <t>2 - Подпрограмма "Развитие мелиорации земель сельскохозяйственного назначения"</t>
  </si>
  <si>
    <t>3 - Подпрограмма "Комплексное развитие сельских территорий"</t>
  </si>
  <si>
    <t>4 - Подпрограмма "Обеспечение эпизоотического и ветеринарно-санитарного благополучия и развития государственной ветеринарной службы"</t>
  </si>
  <si>
    <t>1 - Подпрограмма "Охрана окружающей среды"</t>
  </si>
  <si>
    <t>2 - Подпрограмма "Развитие водохозяйственного комплекса"</t>
  </si>
  <si>
    <t>4 - Подпрограмма "Развитие лесного хозяйства"</t>
  </si>
  <si>
    <t>1 - Подпрограмма "Профилактика преступлений и иных правонарушений"</t>
  </si>
  <si>
    <t>2 - 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</si>
  <si>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3 - 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</si>
  <si>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4 - Подпрограмма "Обеспечение пожарной безопасности на территории муниципального образования Московской области"</t>
  </si>
  <si>
    <t>5 - Подпрограмма "Обеспечение мероприятий гражданской обороны на территории муниципального образования Московской области"</t>
  </si>
  <si>
    <t>6 - Обеспечивающая подпрограмма</t>
  </si>
  <si>
    <t>1 - Подпрограмма "Создание условий для жилищного строительства""</t>
  </si>
  <si>
    <t>2 - Подпрограмма "Обеспечение жильем молодых семей"</t>
  </si>
  <si>
    <t>3 - 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</si>
  <si>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1 - Подпрограмма "Чистая вода"</t>
  </si>
  <si>
    <t>3 - Подпрограмма "Создание условий для обеспечения качественными коммунальными услугами"</t>
  </si>
  <si>
    <t>4 - Подпрограмма "Энергосбережение и повышение энергетической эффективности"</t>
  </si>
  <si>
    <t>6 - Подпрограмма "Развитие газификации"</t>
  </si>
  <si>
    <t>3 - Подпрограмма "Развитие малого и среднего предпринимательства"</t>
  </si>
  <si>
    <t>1 - Подпрограмма "Развитие имущественного комплекса"</t>
  </si>
  <si>
    <t>3 - Подпрограмма "Совершенствование муниципальной службы Московской области"</t>
  </si>
  <si>
    <t>1 - 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</si>
  <si>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3 - Подпрограмма "Эффективное местное самоуправление Московской области"</t>
  </si>
  <si>
    <t>4 - Подпрограмма "Молодежь Подмосковья"</t>
  </si>
  <si>
    <t>1 - Подпрограмма "Пассажирский транспорт общего пользования"</t>
  </si>
  <si>
    <t>2 - Подпрограмма "Дороги Подмосковья"</t>
  </si>
  <si>
    <t>1 - 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</si>
  <si>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2 - 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</si>
  <si>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2 - Подпрограмма "Реализация политики пространственного развития городского округа"</t>
  </si>
  <si>
    <t>1 - Подпрограмма "Комфортная городская среда"</t>
  </si>
  <si>
    <t>2 - Подпрограмма "Благоустройство территорий"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</si>
  <si>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</si>
  <si>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</si>
  <si>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Итого:</t>
  </si>
  <si>
    <t>В.В. Анисимова</t>
  </si>
  <si>
    <t>Причины неосвоения и/или низкого уровня освоения средств</t>
  </si>
  <si>
    <t>(в рублях)</t>
  </si>
  <si>
    <t>Оплата производилась согласно предоставленным документам</t>
  </si>
  <si>
    <t>Оплата работ по "факту" на основании актов выполненных работ</t>
  </si>
  <si>
    <t>Оплата работ по "факту" на основании актов выполненных работ. Заказ иных МБТ на государственную поддержку отрасли культуры (в части поддержки лучших сельских учреждений культуры и лучших работников сельских учреждений культуры) в 4 квартале.</t>
  </si>
  <si>
    <t>Субсидия на муниципальное задание перечислена в соответствии с графиком (75% от годовой суммы). Субсидия на иные цели  будет освоена в 4 квартале.</t>
  </si>
  <si>
    <t>Заказ 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по потребности</t>
  </si>
  <si>
    <t>Оплата производилась согласно предоставленным документам. Перечисление межбюджетных трансфертов в  пределах сумм, необходимых для оплаты денежных обязательств по расходам получателей средств бюджета</t>
  </si>
  <si>
    <t>Заказ субвенции на предоставление гражданам субсидий на оплату жилого помещения и коммунальных услуг по потребности</t>
  </si>
  <si>
    <t>Заказ 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по потребности</t>
  </si>
  <si>
    <t>Заказ субвенции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по потребности</t>
  </si>
  <si>
    <t>5 - Подпрограмма "Региональная программа в области обращения с отходами, в том числе с твердыми коммунальными отходами"</t>
  </si>
  <si>
    <t>Ликвидация несанкционированных свалок в октябре</t>
  </si>
  <si>
    <t>Заказ субвенции для осуществления государственных полномочий Московской области в области архитектуры и градостроительства по потребности</t>
  </si>
  <si>
    <t>Нет оснований для оплаты расходов</t>
  </si>
  <si>
    <t>Освоение средств на финансовую поддержку малого и среднего предпринимательства в декабре</t>
  </si>
  <si>
    <t>Оплата производилась согласно предоставленным документам. Заказ субвенции для осуществления государственных полномочий Московской области в области земельных отношений по потребности</t>
  </si>
  <si>
    <t>Заказ субсидии на реализацию проектов граждан, сформированных в рамках практик инициативного бюджетирования в 4 квартале</t>
  </si>
  <si>
    <t>Заказ субвенций по потребности</t>
  </si>
  <si>
    <t>Субсидия на муниципальное задание перечислена в соответствии с графиком (75% от годовой суммы). Субсидия на иные цели будет освоена в 4 квартале</t>
  </si>
  <si>
    <t>Заказ субсидий в 4 квартале</t>
  </si>
  <si>
    <t>Оплата работ по "факту" на основании актов выполненных работ. Заказ субсидии на обустройство и установку детских игровых площадок в 4 квартале.</t>
  </si>
  <si>
    <t>Освоение субвенции на создание административных комиссий, уполномоченных рассматривать дела об административных правонарушениях в сфере благоустройства, по потребности.</t>
  </si>
  <si>
    <t>1 - Подпрограмма "Разработка Генерального плана городского округа"</t>
  </si>
  <si>
    <t>4 - Подпрограмма "Развитие потребительского рынка и услуг"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</si>
  <si>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01.10.2022 года)</t>
  </si>
  <si>
    <t>Годовые бюджетные назначения в соответствии с отчетом об исполнении бюджета городского округа Лотошино на 2022 год</t>
  </si>
  <si>
    <t>Фактически исполнено по состоянию на 01.10.2022</t>
  </si>
  <si>
    <t>Фактически исполнено по состоянию на 01.10.2021</t>
  </si>
  <si>
    <t>Темп роста к соответствующему периоду предыдущего года, %</t>
  </si>
  <si>
    <t>исполнения годовых бюджетных назначений в соответствии с отчетом об исполнении бюджета городского округа Лотошино на 2022 год, %</t>
  </si>
  <si>
    <t>Код целевой статьи расходов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</si>
  <si>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</si>
  <si>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</si>
  <si>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</si>
  <si>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</si>
  <si>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</si>
  <si>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</si>
  <si>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</si>
  <si>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</si>
  <si>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</si>
  <si>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</si>
  <si>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</si>
  <si>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</si>
  <si>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</si>
  <si>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</si>
  <si>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</si>
  <si>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</si>
  <si>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</si>
  <si>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</si>
  <si>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"Культура"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</si>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</sst>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gt;=0.005]#,##0.00;[Red][&lt;=-0.005]\-#,##0.00;#,##0.00"/>
    <numFmt numFmtId="165" formatCode="#,##0.00_ ;[Red]\-#,##0.00\ "/>
    <numFmt numFmtId="166" formatCode="0.0"/>
    <numFmt numFmtId="167" formatCode="#,##0.0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165" fontId="3" fillId="0" borderId="0" xfId="0" applyNumberFormat="1" applyFont="1" applyBorder="1" applyAlignment="1"/>
    <xf numFmtId="166" fontId="1" fillId="0" borderId="0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/>
    <xf numFmtId="166" fontId="0" fillId="0" borderId="0" xfId="0" applyNumberFormat="1"/>
    <xf numFmtId="166" fontId="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7" fillId="0" borderId="1" xfId="0" applyNumberFormat="1" applyFont="1" applyBorder="1" applyAlignment="1">
      <alignment horizontal="left" vertical="center" wrapText="1"/>
    </xf>
    <xf numFmtId="0" fontId="0" fillId="2" borderId="0" xfId="0" applyFill="1"/>
    <xf numFmtId="0" fontId="2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0" fillId="0" borderId="1" xfId="0" applyNumberFormat="1" applyBorder="1"/>
    <xf numFmtId="164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view="pageBreakPreview" topLeftCell="A22" zoomScaleNormal="100" zoomScaleSheetLayoutView="100" workbookViewId="0">
      <selection activeCell="AB4" sqref="AB4"/>
    </sheetView>
  </sheetViews>
  <sheetFormatPr defaultRowHeight="15" x14ac:dyDescent="0.25"/>
  <cols>
    <col min="1" max="1" width="12.7109375" customWidth="1"/>
    <col min="2" max="2" width="41.7109375" customWidth="1"/>
    <col min="3" max="3" width="17.140625" hidden="1" customWidth="1"/>
    <col min="4" max="6" width="11.140625" hidden="1" customWidth="1"/>
    <col min="7" max="7" width="17.5703125" customWidth="1"/>
    <col min="8" max="8" width="11.140625" hidden="1" customWidth="1"/>
    <col min="9" max="10" width="11.85546875" hidden="1" customWidth="1"/>
    <col min="11" max="11" width="15.140625" customWidth="1"/>
    <col min="12" max="12" width="11.140625" hidden="1" customWidth="1"/>
    <col min="13" max="14" width="11.85546875" hidden="1" customWidth="1"/>
    <col min="15" max="15" width="13.140625" style="14" customWidth="1"/>
    <col min="16" max="16" width="3.42578125" hidden="1" customWidth="1"/>
    <col min="17" max="17" width="14" bestFit="1" customWidth="1"/>
    <col min="18" max="18" width="11.85546875" bestFit="1" customWidth="1"/>
  </cols>
  <sheetData>
    <row r="1" spans="1:19" ht="68.25" customHeight="1" x14ac:dyDescent="0.25">
      <c r="A1" s="22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5" customHeight="1" x14ac:dyDescent="0.25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</row>
    <row r="3" spans="1:19" ht="15" customHeight="1" x14ac:dyDescent="0.25">
      <c r="B3" s="37" t="s">
        <v>66</v>
      </c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/>
      <c r="P3" s="8" t="s">
        <v>66</v>
      </c>
    </row>
    <row r="4" spans="1:19" ht="152.25" customHeight="1" x14ac:dyDescent="0.25">
      <c r="A4" s="32" t="s">
        <v>96</v>
      </c>
      <c r="B4" s="34" t="s">
        <v>1</v>
      </c>
      <c r="C4" s="34" t="s">
        <v>2</v>
      </c>
      <c r="D4" s="34"/>
      <c r="E4" s="34"/>
      <c r="F4" s="34"/>
      <c r="G4" s="34" t="s">
        <v>91</v>
      </c>
      <c r="H4" s="34"/>
      <c r="I4" s="34"/>
      <c r="J4" s="34"/>
      <c r="K4" s="34" t="s">
        <v>92</v>
      </c>
      <c r="L4" s="34"/>
      <c r="M4" s="34"/>
      <c r="N4" s="34"/>
      <c r="O4" s="35" t="s">
        <v>95</v>
      </c>
      <c r="P4" s="34" t="s">
        <v>65</v>
      </c>
      <c r="Q4" s="34" t="s">
        <v>93</v>
      </c>
      <c r="R4" s="35" t="s">
        <v>94</v>
      </c>
      <c r="S4" s="7"/>
    </row>
    <row r="5" spans="1:19" ht="15" hidden="1" customHeight="1" x14ac:dyDescent="0.25">
      <c r="A5" s="33"/>
      <c r="B5" s="34"/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34"/>
      <c r="J5" s="34"/>
      <c r="K5" s="34" t="s">
        <v>7</v>
      </c>
      <c r="L5" s="34" t="s">
        <v>8</v>
      </c>
      <c r="M5" s="34"/>
      <c r="N5" s="34"/>
      <c r="O5" s="35"/>
      <c r="P5" s="34"/>
      <c r="Q5" s="34"/>
      <c r="R5" s="35"/>
    </row>
    <row r="6" spans="1:19" ht="48" hidden="1" x14ac:dyDescent="0.25">
      <c r="A6" s="33"/>
      <c r="B6" s="34"/>
      <c r="C6" s="34"/>
      <c r="D6" s="34"/>
      <c r="E6" s="34"/>
      <c r="F6" s="34"/>
      <c r="G6" s="34"/>
      <c r="H6" s="36" t="s">
        <v>9</v>
      </c>
      <c r="I6" s="36" t="s">
        <v>10</v>
      </c>
      <c r="J6" s="36" t="s">
        <v>11</v>
      </c>
      <c r="K6" s="34"/>
      <c r="L6" s="36" t="s">
        <v>9</v>
      </c>
      <c r="M6" s="36" t="s">
        <v>10</v>
      </c>
      <c r="N6" s="36" t="s">
        <v>11</v>
      </c>
      <c r="O6" s="35"/>
      <c r="P6" s="34"/>
      <c r="Q6" s="34"/>
      <c r="R6" s="35"/>
    </row>
    <row r="7" spans="1:19" ht="30" customHeight="1" x14ac:dyDescent="0.25">
      <c r="A7" s="24" t="s">
        <v>97</v>
      </c>
      <c r="B7" s="28" t="s">
        <v>114</v>
      </c>
      <c r="C7" s="28"/>
      <c r="D7" s="28"/>
      <c r="E7" s="28"/>
      <c r="F7" s="28"/>
      <c r="G7" s="25">
        <v>296000</v>
      </c>
      <c r="H7" s="25">
        <v>0</v>
      </c>
      <c r="I7" s="25">
        <v>0</v>
      </c>
      <c r="J7" s="25">
        <v>296000</v>
      </c>
      <c r="K7" s="25">
        <v>114000</v>
      </c>
      <c r="L7" s="25">
        <v>0</v>
      </c>
      <c r="M7" s="25">
        <v>0</v>
      </c>
      <c r="N7" s="25">
        <v>114000</v>
      </c>
      <c r="O7" s="26">
        <v>38.513513513513516</v>
      </c>
      <c r="P7" s="27"/>
      <c r="Q7" s="25">
        <f>Q8</f>
        <v>162000</v>
      </c>
      <c r="R7" s="26">
        <f>K7/Q7*100</f>
        <v>70.370370370370367</v>
      </c>
    </row>
    <row r="8" spans="1:19" ht="30" hidden="1" customHeight="1" x14ac:dyDescent="0.25">
      <c r="A8" s="24"/>
      <c r="B8" s="28" t="s">
        <v>12</v>
      </c>
      <c r="C8" s="28"/>
      <c r="D8" s="28"/>
      <c r="E8" s="28"/>
      <c r="F8" s="28"/>
      <c r="G8" s="25">
        <v>296000</v>
      </c>
      <c r="H8" s="25">
        <v>0</v>
      </c>
      <c r="I8" s="25">
        <v>0</v>
      </c>
      <c r="J8" s="25">
        <v>296000</v>
      </c>
      <c r="K8" s="25">
        <v>114000</v>
      </c>
      <c r="L8" s="25">
        <v>0</v>
      </c>
      <c r="M8" s="25">
        <v>0</v>
      </c>
      <c r="N8" s="25">
        <v>114000</v>
      </c>
      <c r="O8" s="26">
        <v>38.513513513513516</v>
      </c>
      <c r="P8" s="29" t="s">
        <v>67</v>
      </c>
      <c r="Q8" s="25">
        <v>162000</v>
      </c>
      <c r="R8" s="26">
        <f t="shared" ref="R8:R72" si="0">K8/Q8*100</f>
        <v>70.370370370370367</v>
      </c>
    </row>
    <row r="9" spans="1:19" ht="30" customHeight="1" x14ac:dyDescent="0.25">
      <c r="A9" s="24" t="s">
        <v>98</v>
      </c>
      <c r="B9" s="28" t="s">
        <v>115</v>
      </c>
      <c r="C9" s="28"/>
      <c r="D9" s="28"/>
      <c r="E9" s="28"/>
      <c r="F9" s="28"/>
      <c r="G9" s="25">
        <v>145511880.19999999</v>
      </c>
      <c r="H9" s="25">
        <v>256283.67</v>
      </c>
      <c r="I9" s="25">
        <v>3472102.88</v>
      </c>
      <c r="J9" s="25">
        <v>141783493.65000001</v>
      </c>
      <c r="K9" s="25">
        <v>98783530.140000001</v>
      </c>
      <c r="L9" s="25">
        <v>156283.67000000001</v>
      </c>
      <c r="M9" s="25">
        <v>2314662.81</v>
      </c>
      <c r="N9" s="25">
        <v>96312583.659999996</v>
      </c>
      <c r="O9" s="26">
        <v>67.886917552179355</v>
      </c>
      <c r="P9" s="27"/>
      <c r="Q9" s="25">
        <f>SUM(Q10:Q16)</f>
        <v>93642896.469999999</v>
      </c>
      <c r="R9" s="26">
        <f t="shared" si="0"/>
        <v>105.48961412320996</v>
      </c>
    </row>
    <row r="10" spans="1:19" ht="30" hidden="1" customHeight="1" x14ac:dyDescent="0.25">
      <c r="A10" s="24"/>
      <c r="B10" s="28" t="s">
        <v>13</v>
      </c>
      <c r="C10" s="28"/>
      <c r="D10" s="28"/>
      <c r="E10" s="28"/>
      <c r="F10" s="28"/>
      <c r="G10" s="25">
        <v>6894799</v>
      </c>
      <c r="H10" s="25">
        <v>0</v>
      </c>
      <c r="I10" s="25">
        <v>0</v>
      </c>
      <c r="J10" s="25">
        <v>6894799</v>
      </c>
      <c r="K10" s="25">
        <v>4497525.03</v>
      </c>
      <c r="L10" s="25">
        <v>0</v>
      </c>
      <c r="M10" s="25">
        <v>0</v>
      </c>
      <c r="N10" s="25">
        <v>4497525.03</v>
      </c>
      <c r="O10" s="26">
        <v>65.230690988961399</v>
      </c>
      <c r="P10" s="29" t="s">
        <v>68</v>
      </c>
      <c r="Q10" s="25">
        <v>7418111.5899999999</v>
      </c>
      <c r="R10" s="26">
        <f t="shared" si="0"/>
        <v>60.628975116293716</v>
      </c>
    </row>
    <row r="11" spans="1:19" ht="30" hidden="1" customHeight="1" x14ac:dyDescent="0.25">
      <c r="A11" s="24"/>
      <c r="B11" s="28" t="s">
        <v>14</v>
      </c>
      <c r="C11" s="28"/>
      <c r="D11" s="28"/>
      <c r="E11" s="28"/>
      <c r="F11" s="28"/>
      <c r="G11" s="25">
        <v>20626682.899999999</v>
      </c>
      <c r="H11" s="25">
        <v>56283.67</v>
      </c>
      <c r="I11" s="25">
        <v>44222.879999999997</v>
      </c>
      <c r="J11" s="25">
        <v>20526176.350000001</v>
      </c>
      <c r="K11" s="25">
        <v>14234755.140000001</v>
      </c>
      <c r="L11" s="25">
        <v>56283.67</v>
      </c>
      <c r="M11" s="25">
        <v>44222.879999999997</v>
      </c>
      <c r="N11" s="25">
        <v>14134248.59</v>
      </c>
      <c r="O11" s="26">
        <v>69.01136362551054</v>
      </c>
      <c r="P11" s="29" t="s">
        <v>68</v>
      </c>
      <c r="Q11" s="25">
        <v>14716092.09</v>
      </c>
      <c r="R11" s="26">
        <f t="shared" si="0"/>
        <v>96.729179546742031</v>
      </c>
    </row>
    <row r="12" spans="1:19" ht="72.75" hidden="1" customHeight="1" x14ac:dyDescent="0.25">
      <c r="A12" s="24"/>
      <c r="B12" s="28" t="s">
        <v>15</v>
      </c>
      <c r="C12" s="28"/>
      <c r="D12" s="28"/>
      <c r="E12" s="28"/>
      <c r="F12" s="28"/>
      <c r="G12" s="25">
        <v>71500597</v>
      </c>
      <c r="H12" s="25">
        <v>200000</v>
      </c>
      <c r="I12" s="25">
        <v>70880</v>
      </c>
      <c r="J12" s="25">
        <v>71229717</v>
      </c>
      <c r="K12" s="25">
        <v>49598732</v>
      </c>
      <c r="L12" s="25">
        <v>100000</v>
      </c>
      <c r="M12" s="25">
        <v>33380</v>
      </c>
      <c r="N12" s="25">
        <v>49465352</v>
      </c>
      <c r="O12" s="26">
        <v>69.368276743199786</v>
      </c>
      <c r="P12" s="29" t="s">
        <v>69</v>
      </c>
      <c r="Q12" s="25">
        <v>46014810.119999997</v>
      </c>
      <c r="R12" s="26">
        <f t="shared" si="0"/>
        <v>107.78862690219442</v>
      </c>
    </row>
    <row r="13" spans="1:19" ht="54" hidden="1" customHeight="1" x14ac:dyDescent="0.25">
      <c r="A13" s="24"/>
      <c r="B13" s="28" t="s">
        <v>16</v>
      </c>
      <c r="C13" s="28"/>
      <c r="D13" s="28"/>
      <c r="E13" s="28"/>
      <c r="F13" s="28"/>
      <c r="G13" s="25">
        <v>18703744</v>
      </c>
      <c r="H13" s="25">
        <v>0</v>
      </c>
      <c r="I13" s="25">
        <v>0</v>
      </c>
      <c r="J13" s="25">
        <v>18703744</v>
      </c>
      <c r="K13" s="25">
        <v>13260150</v>
      </c>
      <c r="L13" s="25">
        <v>0</v>
      </c>
      <c r="M13" s="25">
        <v>0</v>
      </c>
      <c r="N13" s="25">
        <v>13260150</v>
      </c>
      <c r="O13" s="26">
        <v>70.895698743524292</v>
      </c>
      <c r="P13" s="29" t="s">
        <v>70</v>
      </c>
      <c r="Q13" s="25">
        <v>12939021</v>
      </c>
      <c r="R13" s="26">
        <f t="shared" si="0"/>
        <v>102.48186474077134</v>
      </c>
    </row>
    <row r="14" spans="1:19" ht="85.5" hidden="1" customHeight="1" x14ac:dyDescent="0.25">
      <c r="A14" s="24"/>
      <c r="B14" s="28" t="s">
        <v>17</v>
      </c>
      <c r="C14" s="28"/>
      <c r="D14" s="28"/>
      <c r="E14" s="28"/>
      <c r="F14" s="28"/>
      <c r="G14" s="25">
        <v>4134416.3</v>
      </c>
      <c r="H14" s="25">
        <v>0</v>
      </c>
      <c r="I14" s="25">
        <v>3357000</v>
      </c>
      <c r="J14" s="25">
        <v>777416.3</v>
      </c>
      <c r="K14" s="25">
        <v>2670710.06</v>
      </c>
      <c r="L14" s="25">
        <v>0</v>
      </c>
      <c r="M14" s="25">
        <v>2237059.9300000002</v>
      </c>
      <c r="N14" s="25">
        <v>433650.13</v>
      </c>
      <c r="O14" s="26">
        <v>64.597028122204335</v>
      </c>
      <c r="P14" s="29" t="s">
        <v>71</v>
      </c>
      <c r="Q14" s="25">
        <v>2531694.44</v>
      </c>
      <c r="R14" s="26">
        <f t="shared" si="0"/>
        <v>105.49101099262201</v>
      </c>
    </row>
    <row r="15" spans="1:19" ht="30" hidden="1" customHeight="1" x14ac:dyDescent="0.25">
      <c r="A15" s="24"/>
      <c r="B15" s="28" t="s">
        <v>18</v>
      </c>
      <c r="C15" s="28"/>
      <c r="D15" s="28"/>
      <c r="E15" s="28"/>
      <c r="F15" s="28"/>
      <c r="G15" s="25">
        <v>7758005</v>
      </c>
      <c r="H15" s="25">
        <v>0</v>
      </c>
      <c r="I15" s="25">
        <v>0</v>
      </c>
      <c r="J15" s="25">
        <v>7758005</v>
      </c>
      <c r="K15" s="25">
        <v>5371310.9299999997</v>
      </c>
      <c r="L15" s="25">
        <v>0</v>
      </c>
      <c r="M15" s="25">
        <v>0</v>
      </c>
      <c r="N15" s="25">
        <v>5371310.9299999997</v>
      </c>
      <c r="O15" s="26">
        <v>69.235724003787041</v>
      </c>
      <c r="P15" s="29" t="s">
        <v>67</v>
      </c>
      <c r="Q15" s="25">
        <v>5337494.33</v>
      </c>
      <c r="R15" s="26">
        <f t="shared" si="0"/>
        <v>100.63356694938166</v>
      </c>
    </row>
    <row r="16" spans="1:19" ht="50.25" hidden="1" customHeight="1" x14ac:dyDescent="0.25">
      <c r="A16" s="24"/>
      <c r="B16" s="28" t="s">
        <v>19</v>
      </c>
      <c r="C16" s="28"/>
      <c r="D16" s="28"/>
      <c r="E16" s="28"/>
      <c r="F16" s="28"/>
      <c r="G16" s="25">
        <v>15893636</v>
      </c>
      <c r="H16" s="25">
        <v>0</v>
      </c>
      <c r="I16" s="25">
        <v>0</v>
      </c>
      <c r="J16" s="25">
        <v>15893636</v>
      </c>
      <c r="K16" s="25">
        <v>9150346.9800000004</v>
      </c>
      <c r="L16" s="25">
        <v>0</v>
      </c>
      <c r="M16" s="25">
        <v>0</v>
      </c>
      <c r="N16" s="25">
        <v>9150346.9800000004</v>
      </c>
      <c r="O16" s="26">
        <v>57.572395517300137</v>
      </c>
      <c r="P16" s="29" t="s">
        <v>70</v>
      </c>
      <c r="Q16" s="25">
        <v>4685672.9000000004</v>
      </c>
      <c r="R16" s="26">
        <f t="shared" si="0"/>
        <v>195.28352011084681</v>
      </c>
    </row>
    <row r="17" spans="1:18" ht="30" customHeight="1" x14ac:dyDescent="0.25">
      <c r="A17" s="24" t="s">
        <v>99</v>
      </c>
      <c r="B17" s="28" t="s">
        <v>116</v>
      </c>
      <c r="C17" s="28"/>
      <c r="D17" s="28"/>
      <c r="E17" s="28"/>
      <c r="F17" s="28"/>
      <c r="G17" s="25">
        <v>782667555.59000003</v>
      </c>
      <c r="H17" s="25">
        <v>92595086.269999996</v>
      </c>
      <c r="I17" s="25">
        <v>518998325.97000003</v>
      </c>
      <c r="J17" s="25">
        <v>171074143.34999999</v>
      </c>
      <c r="K17" s="25">
        <v>415654345.13</v>
      </c>
      <c r="L17" s="25">
        <v>79951950.790000007</v>
      </c>
      <c r="M17" s="25">
        <v>234991669.53</v>
      </c>
      <c r="N17" s="25">
        <v>100710724.81</v>
      </c>
      <c r="O17" s="26">
        <v>53.107394341479555</v>
      </c>
      <c r="P17" s="27"/>
      <c r="Q17" s="25">
        <f>SUM(Q18:Q21)</f>
        <v>272591124.38999999</v>
      </c>
      <c r="R17" s="26">
        <f t="shared" si="0"/>
        <v>152.48271419700276</v>
      </c>
    </row>
    <row r="18" spans="1:18" ht="65.25" hidden="1" customHeight="1" x14ac:dyDescent="0.25">
      <c r="A18" s="24"/>
      <c r="B18" s="28" t="s">
        <v>20</v>
      </c>
      <c r="C18" s="28"/>
      <c r="D18" s="28"/>
      <c r="E18" s="28"/>
      <c r="F18" s="28"/>
      <c r="G18" s="25">
        <v>39747482.710000001</v>
      </c>
      <c r="H18" s="25">
        <v>0</v>
      </c>
      <c r="I18" s="25">
        <v>9741700</v>
      </c>
      <c r="J18" s="25">
        <v>30005782.710000001</v>
      </c>
      <c r="K18" s="25">
        <v>23989841.309999999</v>
      </c>
      <c r="L18" s="25">
        <v>0</v>
      </c>
      <c r="M18" s="25">
        <v>4306407.7</v>
      </c>
      <c r="N18" s="25">
        <v>19683433.609999999</v>
      </c>
      <c r="O18" s="26">
        <v>60.355624241744586</v>
      </c>
      <c r="P18" s="29" t="s">
        <v>72</v>
      </c>
      <c r="Q18" s="25">
        <v>81509985.420000002</v>
      </c>
      <c r="R18" s="26">
        <f t="shared" si="0"/>
        <v>29.431782114039791</v>
      </c>
    </row>
    <row r="19" spans="1:18" ht="65.25" hidden="1" customHeight="1" x14ac:dyDescent="0.25">
      <c r="A19" s="24"/>
      <c r="B19" s="28" t="s">
        <v>21</v>
      </c>
      <c r="C19" s="28"/>
      <c r="D19" s="28"/>
      <c r="E19" s="28"/>
      <c r="F19" s="28"/>
      <c r="G19" s="25">
        <v>717732980.78999996</v>
      </c>
      <c r="H19" s="25">
        <v>92595086.269999996</v>
      </c>
      <c r="I19" s="25">
        <v>507459625.97000003</v>
      </c>
      <c r="J19" s="25">
        <v>117678268.55</v>
      </c>
      <c r="K19" s="25">
        <v>375040550.98000002</v>
      </c>
      <c r="L19" s="25">
        <v>79951950.790000007</v>
      </c>
      <c r="M19" s="25">
        <v>229803574.33000001</v>
      </c>
      <c r="N19" s="25">
        <v>65285025.859999999</v>
      </c>
      <c r="O19" s="26">
        <v>52.253492735863617</v>
      </c>
      <c r="P19" s="29" t="s">
        <v>72</v>
      </c>
      <c r="Q19" s="25">
        <f>178915983.56-1384540.16</f>
        <v>177531443.40000001</v>
      </c>
      <c r="R19" s="26">
        <f t="shared" si="0"/>
        <v>211.25302864517801</v>
      </c>
    </row>
    <row r="20" spans="1:18" ht="67.5" hidden="1" customHeight="1" x14ac:dyDescent="0.25">
      <c r="A20" s="24"/>
      <c r="B20" s="28" t="s">
        <v>22</v>
      </c>
      <c r="C20" s="28"/>
      <c r="D20" s="28"/>
      <c r="E20" s="28"/>
      <c r="F20" s="28"/>
      <c r="G20" s="25">
        <v>17832083</v>
      </c>
      <c r="H20" s="25">
        <v>0</v>
      </c>
      <c r="I20" s="25">
        <v>1797000</v>
      </c>
      <c r="J20" s="25">
        <v>16035083</v>
      </c>
      <c r="K20" s="25">
        <v>11601077.58</v>
      </c>
      <c r="L20" s="25">
        <v>0</v>
      </c>
      <c r="M20" s="25">
        <v>881687.5</v>
      </c>
      <c r="N20" s="25">
        <v>10719390.08</v>
      </c>
      <c r="O20" s="26">
        <v>65.057332786080011</v>
      </c>
      <c r="P20" s="29" t="s">
        <v>72</v>
      </c>
      <c r="Q20" s="25">
        <v>9174815.3100000005</v>
      </c>
      <c r="R20" s="26">
        <f t="shared" si="0"/>
        <v>126.44480774839705</v>
      </c>
    </row>
    <row r="21" spans="1:18" ht="39.75" hidden="1" customHeight="1" x14ac:dyDescent="0.25">
      <c r="A21" s="24"/>
      <c r="B21" s="28" t="s">
        <v>23</v>
      </c>
      <c r="C21" s="28"/>
      <c r="D21" s="28"/>
      <c r="E21" s="28"/>
      <c r="F21" s="28"/>
      <c r="G21" s="25">
        <v>7355009.0899999999</v>
      </c>
      <c r="H21" s="25">
        <v>0</v>
      </c>
      <c r="I21" s="25">
        <v>0</v>
      </c>
      <c r="J21" s="25">
        <v>7355009.0899999999</v>
      </c>
      <c r="K21" s="25">
        <v>5022875.26</v>
      </c>
      <c r="L21" s="25">
        <v>0</v>
      </c>
      <c r="M21" s="25">
        <v>0</v>
      </c>
      <c r="N21" s="25">
        <v>5022875.26</v>
      </c>
      <c r="O21" s="26">
        <v>68.291897379558506</v>
      </c>
      <c r="P21" s="29" t="s">
        <v>67</v>
      </c>
      <c r="Q21" s="25">
        <v>4374880.26</v>
      </c>
      <c r="R21" s="26">
        <f t="shared" si="0"/>
        <v>114.8117196697859</v>
      </c>
    </row>
    <row r="22" spans="1:18" ht="39.75" customHeight="1" x14ac:dyDescent="0.25">
      <c r="A22" s="24" t="s">
        <v>100</v>
      </c>
      <c r="B22" s="28" t="s">
        <v>117</v>
      </c>
      <c r="C22" s="28"/>
      <c r="D22" s="28"/>
      <c r="E22" s="28"/>
      <c r="F22" s="28"/>
      <c r="G22" s="25">
        <v>28186297.48</v>
      </c>
      <c r="H22" s="25">
        <v>0</v>
      </c>
      <c r="I22" s="25">
        <v>20557000</v>
      </c>
      <c r="J22" s="25">
        <v>7629297.4800000004</v>
      </c>
      <c r="K22" s="25">
        <v>18158669.32</v>
      </c>
      <c r="L22" s="25">
        <v>0</v>
      </c>
      <c r="M22" s="25">
        <v>12749577.140000001</v>
      </c>
      <c r="N22" s="25">
        <v>5409092.1799999997</v>
      </c>
      <c r="O22" s="26">
        <v>64.423748216255603</v>
      </c>
      <c r="P22" s="27"/>
      <c r="Q22" s="25">
        <f>SUM(Q23:Q26)</f>
        <v>23600952.84</v>
      </c>
      <c r="R22" s="26">
        <f t="shared" si="0"/>
        <v>76.940407631440351</v>
      </c>
    </row>
    <row r="23" spans="1:18" ht="39.75" hidden="1" customHeight="1" x14ac:dyDescent="0.25">
      <c r="A23" s="24" t="s">
        <v>99</v>
      </c>
      <c r="B23" s="28" t="s">
        <v>24</v>
      </c>
      <c r="C23" s="28"/>
      <c r="D23" s="28"/>
      <c r="E23" s="28"/>
      <c r="F23" s="28"/>
      <c r="G23" s="25">
        <v>23321428.48</v>
      </c>
      <c r="H23" s="25">
        <v>0</v>
      </c>
      <c r="I23" s="25">
        <v>16799000</v>
      </c>
      <c r="J23" s="25">
        <v>6522428.4800000004</v>
      </c>
      <c r="K23" s="25">
        <v>14294214.07</v>
      </c>
      <c r="L23" s="25">
        <v>0</v>
      </c>
      <c r="M23" s="25">
        <v>9985362.3900000006</v>
      </c>
      <c r="N23" s="25">
        <v>4308851.68</v>
      </c>
      <c r="O23" s="26">
        <v>61.292189208128647</v>
      </c>
      <c r="P23" s="29" t="s">
        <v>73</v>
      </c>
      <c r="Q23" s="25">
        <v>20825011.079999998</v>
      </c>
      <c r="R23" s="26">
        <f t="shared" si="0"/>
        <v>68.639646889445984</v>
      </c>
    </row>
    <row r="24" spans="1:18" ht="39.75" hidden="1" customHeight="1" x14ac:dyDescent="0.25">
      <c r="A24" s="24" t="s">
        <v>99</v>
      </c>
      <c r="B24" s="28" t="s">
        <v>25</v>
      </c>
      <c r="C24" s="28"/>
      <c r="D24" s="28"/>
      <c r="E24" s="28"/>
      <c r="F24" s="28"/>
      <c r="G24" s="25">
        <v>1064469</v>
      </c>
      <c r="H24" s="25">
        <v>0</v>
      </c>
      <c r="I24" s="25">
        <v>700000</v>
      </c>
      <c r="J24" s="25">
        <v>364469</v>
      </c>
      <c r="K24" s="25">
        <v>1051124</v>
      </c>
      <c r="L24" s="25">
        <v>0</v>
      </c>
      <c r="M24" s="25">
        <v>693283.5</v>
      </c>
      <c r="N24" s="25">
        <v>357840.5</v>
      </c>
      <c r="O24" s="26">
        <v>98.746323284191462</v>
      </c>
      <c r="P24" s="27"/>
      <c r="Q24" s="25">
        <v>36000</v>
      </c>
      <c r="R24" s="26">
        <f t="shared" si="0"/>
        <v>2919.7888888888892</v>
      </c>
    </row>
    <row r="25" spans="1:18" ht="39.75" hidden="1" customHeight="1" x14ac:dyDescent="0.25">
      <c r="A25" s="24" t="s">
        <v>99</v>
      </c>
      <c r="B25" s="28" t="s">
        <v>26</v>
      </c>
      <c r="C25" s="28"/>
      <c r="D25" s="28"/>
      <c r="E25" s="28"/>
      <c r="F25" s="28"/>
      <c r="G25" s="25">
        <v>1512400</v>
      </c>
      <c r="H25" s="25">
        <v>0</v>
      </c>
      <c r="I25" s="25">
        <v>770000</v>
      </c>
      <c r="J25" s="25">
        <v>742400</v>
      </c>
      <c r="K25" s="25">
        <v>1512400</v>
      </c>
      <c r="L25" s="25">
        <v>0</v>
      </c>
      <c r="M25" s="25">
        <v>770000</v>
      </c>
      <c r="N25" s="25">
        <v>742400</v>
      </c>
      <c r="O25" s="26">
        <v>100</v>
      </c>
      <c r="P25" s="27"/>
      <c r="Q25" s="25">
        <v>1355401.6</v>
      </c>
      <c r="R25" s="26">
        <f t="shared" si="0"/>
        <v>111.5831647240198</v>
      </c>
    </row>
    <row r="26" spans="1:18" ht="75" hidden="1" customHeight="1" x14ac:dyDescent="0.25">
      <c r="A26" s="24" t="s">
        <v>99</v>
      </c>
      <c r="B26" s="28" t="s">
        <v>27</v>
      </c>
      <c r="C26" s="28"/>
      <c r="D26" s="28"/>
      <c r="E26" s="28"/>
      <c r="F26" s="28"/>
      <c r="G26" s="25">
        <v>2288000</v>
      </c>
      <c r="H26" s="25">
        <v>0</v>
      </c>
      <c r="I26" s="25">
        <v>2288000</v>
      </c>
      <c r="J26" s="25">
        <v>0</v>
      </c>
      <c r="K26" s="25">
        <v>1300931.25</v>
      </c>
      <c r="L26" s="25">
        <v>0</v>
      </c>
      <c r="M26" s="25">
        <v>1300931.25</v>
      </c>
      <c r="N26" s="25">
        <v>0</v>
      </c>
      <c r="O26" s="26">
        <v>56.858883304195807</v>
      </c>
      <c r="P26" s="29" t="s">
        <v>74</v>
      </c>
      <c r="Q26" s="25">
        <v>1384540.1599999999</v>
      </c>
      <c r="R26" s="26">
        <f t="shared" si="0"/>
        <v>93.961250643679421</v>
      </c>
    </row>
    <row r="27" spans="1:18" ht="30" customHeight="1" x14ac:dyDescent="0.25">
      <c r="A27" s="24" t="s">
        <v>101</v>
      </c>
      <c r="B27" s="28" t="s">
        <v>118</v>
      </c>
      <c r="C27" s="28"/>
      <c r="D27" s="28"/>
      <c r="E27" s="28"/>
      <c r="F27" s="28"/>
      <c r="G27" s="25">
        <v>67320625</v>
      </c>
      <c r="H27" s="25">
        <v>0</v>
      </c>
      <c r="I27" s="25">
        <v>0</v>
      </c>
      <c r="J27" s="25">
        <v>67320625</v>
      </c>
      <c r="K27" s="25">
        <v>49582688.990000002</v>
      </c>
      <c r="L27" s="25">
        <v>0</v>
      </c>
      <c r="M27" s="25">
        <v>0</v>
      </c>
      <c r="N27" s="25">
        <v>49582688.990000002</v>
      </c>
      <c r="O27" s="26">
        <v>73.651557735835055</v>
      </c>
      <c r="P27" s="27"/>
      <c r="Q27" s="25">
        <f>Q28</f>
        <v>45443928.859999999</v>
      </c>
      <c r="R27" s="26">
        <f t="shared" si="0"/>
        <v>109.10739945648264</v>
      </c>
    </row>
    <row r="28" spans="1:18" ht="30" hidden="1" customHeight="1" x14ac:dyDescent="0.25">
      <c r="A28" s="24" t="s">
        <v>99</v>
      </c>
      <c r="B28" s="28" t="s">
        <v>28</v>
      </c>
      <c r="C28" s="28"/>
      <c r="D28" s="28"/>
      <c r="E28" s="28"/>
      <c r="F28" s="28"/>
      <c r="G28" s="25">
        <v>67320625</v>
      </c>
      <c r="H28" s="25">
        <v>0</v>
      </c>
      <c r="I28" s="25">
        <v>0</v>
      </c>
      <c r="J28" s="25">
        <v>67320625</v>
      </c>
      <c r="K28" s="25">
        <v>49582688.990000002</v>
      </c>
      <c r="L28" s="25">
        <v>0</v>
      </c>
      <c r="M28" s="25">
        <v>0</v>
      </c>
      <c r="N28" s="25">
        <v>49582688.990000002</v>
      </c>
      <c r="O28" s="26">
        <v>73.651557735835055</v>
      </c>
      <c r="P28" s="29" t="s">
        <v>67</v>
      </c>
      <c r="Q28" s="25">
        <v>45443928.859999999</v>
      </c>
      <c r="R28" s="26">
        <f t="shared" si="0"/>
        <v>109.10739945648264</v>
      </c>
    </row>
    <row r="29" spans="1:18" ht="30" customHeight="1" x14ac:dyDescent="0.25">
      <c r="A29" s="24" t="s">
        <v>102</v>
      </c>
      <c r="B29" s="28" t="s">
        <v>119</v>
      </c>
      <c r="C29" s="28"/>
      <c r="D29" s="28"/>
      <c r="E29" s="28"/>
      <c r="F29" s="28"/>
      <c r="G29" s="25">
        <v>6475522.8600000003</v>
      </c>
      <c r="H29" s="25">
        <v>432690</v>
      </c>
      <c r="I29" s="25">
        <v>2677530</v>
      </c>
      <c r="J29" s="25">
        <v>3365302.86</v>
      </c>
      <c r="K29" s="25">
        <v>4751108.2699999996</v>
      </c>
      <c r="L29" s="25">
        <v>432684.84</v>
      </c>
      <c r="M29" s="25">
        <v>1403886.2</v>
      </c>
      <c r="N29" s="25">
        <v>2914537.23</v>
      </c>
      <c r="O29" s="26">
        <v>73.370264806693925</v>
      </c>
      <c r="P29" s="27"/>
      <c r="Q29" s="25">
        <f>SUM(Q30:Q32)</f>
        <v>19700075.240000002</v>
      </c>
      <c r="R29" s="26">
        <f t="shared" si="0"/>
        <v>24.117208752345856</v>
      </c>
    </row>
    <row r="30" spans="1:18" ht="30" hidden="1" customHeight="1" x14ac:dyDescent="0.25">
      <c r="A30" s="24" t="s">
        <v>99</v>
      </c>
      <c r="B30" s="28" t="s">
        <v>29</v>
      </c>
      <c r="C30" s="28"/>
      <c r="D30" s="28"/>
      <c r="E30" s="28"/>
      <c r="F30" s="28"/>
      <c r="G30" s="25">
        <v>3234659</v>
      </c>
      <c r="H30" s="25">
        <v>0</v>
      </c>
      <c r="I30" s="25">
        <v>0</v>
      </c>
      <c r="J30" s="25">
        <v>3234659</v>
      </c>
      <c r="K30" s="25">
        <v>2832369.57</v>
      </c>
      <c r="L30" s="25">
        <v>0</v>
      </c>
      <c r="M30" s="25">
        <v>0</v>
      </c>
      <c r="N30" s="25">
        <v>2832369.57</v>
      </c>
      <c r="O30" s="26">
        <v>87.563157971211183</v>
      </c>
      <c r="P30" s="27"/>
      <c r="Q30" s="25">
        <v>2192660.17</v>
      </c>
      <c r="R30" s="26">
        <f t="shared" si="0"/>
        <v>129.17503627568516</v>
      </c>
    </row>
    <row r="31" spans="1:18" ht="30" hidden="1" customHeight="1" x14ac:dyDescent="0.25">
      <c r="A31" s="24" t="s">
        <v>99</v>
      </c>
      <c r="B31" s="28" t="s">
        <v>30</v>
      </c>
      <c r="C31" s="28"/>
      <c r="D31" s="28"/>
      <c r="E31" s="28"/>
      <c r="F31" s="28"/>
      <c r="G31" s="25">
        <v>2612863.86</v>
      </c>
      <c r="H31" s="25">
        <v>432690</v>
      </c>
      <c r="I31" s="25">
        <v>2049530</v>
      </c>
      <c r="J31" s="25">
        <v>130643.86</v>
      </c>
      <c r="K31" s="25">
        <v>1643352.94</v>
      </c>
      <c r="L31" s="25">
        <v>432684.84</v>
      </c>
      <c r="M31" s="25">
        <v>1128500.44</v>
      </c>
      <c r="N31" s="25">
        <v>82167.66</v>
      </c>
      <c r="O31" s="26">
        <v>62.894702060749538</v>
      </c>
      <c r="P31" s="29" t="s">
        <v>68</v>
      </c>
      <c r="Q31" s="25">
        <v>17247274.32</v>
      </c>
      <c r="R31" s="26">
        <f t="shared" si="0"/>
        <v>9.5281892634731395</v>
      </c>
    </row>
    <row r="32" spans="1:18" ht="62.25" hidden="1" customHeight="1" x14ac:dyDescent="0.25">
      <c r="A32" s="24" t="s">
        <v>99</v>
      </c>
      <c r="B32" s="28" t="s">
        <v>31</v>
      </c>
      <c r="C32" s="28"/>
      <c r="D32" s="28"/>
      <c r="E32" s="28"/>
      <c r="F32" s="28"/>
      <c r="G32" s="25">
        <v>628000</v>
      </c>
      <c r="H32" s="25">
        <v>0</v>
      </c>
      <c r="I32" s="25">
        <v>628000</v>
      </c>
      <c r="J32" s="25">
        <v>0</v>
      </c>
      <c r="K32" s="25">
        <v>275385.76</v>
      </c>
      <c r="L32" s="25">
        <v>0</v>
      </c>
      <c r="M32" s="25">
        <v>275385.76</v>
      </c>
      <c r="N32" s="25">
        <v>0</v>
      </c>
      <c r="O32" s="26">
        <v>43.851235668789812</v>
      </c>
      <c r="P32" s="29" t="s">
        <v>75</v>
      </c>
      <c r="Q32" s="25">
        <v>260140.75</v>
      </c>
      <c r="R32" s="26">
        <f t="shared" si="0"/>
        <v>105.86029293757322</v>
      </c>
    </row>
    <row r="33" spans="1:18" ht="37.5" customHeight="1" x14ac:dyDescent="0.25">
      <c r="A33" s="24" t="s">
        <v>103</v>
      </c>
      <c r="B33" s="28" t="s">
        <v>120</v>
      </c>
      <c r="C33" s="28"/>
      <c r="D33" s="28"/>
      <c r="E33" s="28"/>
      <c r="F33" s="28"/>
      <c r="G33" s="25">
        <v>6458425</v>
      </c>
      <c r="H33" s="25">
        <v>0</v>
      </c>
      <c r="I33" s="25">
        <v>482220</v>
      </c>
      <c r="J33" s="25">
        <v>5976205</v>
      </c>
      <c r="K33" s="25">
        <v>1636321.68</v>
      </c>
      <c r="L33" s="25">
        <v>0</v>
      </c>
      <c r="M33" s="25">
        <v>316758.67</v>
      </c>
      <c r="N33" s="25">
        <v>1319563.01</v>
      </c>
      <c r="O33" s="26">
        <v>25.336234143773439</v>
      </c>
      <c r="P33" s="27"/>
      <c r="Q33" s="25">
        <f>SUM(Q34:Q37)</f>
        <v>4821140.0999999996</v>
      </c>
      <c r="R33" s="26">
        <f t="shared" si="0"/>
        <v>33.940554434416875</v>
      </c>
    </row>
    <row r="34" spans="1:18" ht="37.5" hidden="1" customHeight="1" x14ac:dyDescent="0.25">
      <c r="A34" s="24" t="s">
        <v>99</v>
      </c>
      <c r="B34" s="28" t="s">
        <v>32</v>
      </c>
      <c r="C34" s="28"/>
      <c r="D34" s="28"/>
      <c r="E34" s="28"/>
      <c r="F34" s="28"/>
      <c r="G34" s="25">
        <v>166713</v>
      </c>
      <c r="H34" s="25">
        <v>0</v>
      </c>
      <c r="I34" s="25">
        <v>0</v>
      </c>
      <c r="J34" s="25">
        <v>166713</v>
      </c>
      <c r="K34" s="25">
        <v>136013</v>
      </c>
      <c r="L34" s="25">
        <v>0</v>
      </c>
      <c r="M34" s="25">
        <v>0</v>
      </c>
      <c r="N34" s="25">
        <v>136013</v>
      </c>
      <c r="O34" s="26">
        <v>81.585119336824363</v>
      </c>
      <c r="P34" s="27"/>
      <c r="Q34" s="25">
        <v>107225</v>
      </c>
      <c r="R34" s="26">
        <f t="shared" si="0"/>
        <v>126.84821636745163</v>
      </c>
    </row>
    <row r="35" spans="1:18" ht="30" hidden="1" customHeight="1" x14ac:dyDescent="0.25">
      <c r="A35" s="24" t="s">
        <v>99</v>
      </c>
      <c r="B35" s="28" t="s">
        <v>33</v>
      </c>
      <c r="C35" s="28"/>
      <c r="D35" s="28"/>
      <c r="E35" s="28"/>
      <c r="F35" s="28"/>
      <c r="G35" s="25">
        <v>1359337</v>
      </c>
      <c r="H35" s="25">
        <v>0</v>
      </c>
      <c r="I35" s="25">
        <v>469700</v>
      </c>
      <c r="J35" s="25">
        <v>889637</v>
      </c>
      <c r="K35" s="25">
        <v>825417.68</v>
      </c>
      <c r="L35" s="25">
        <v>0</v>
      </c>
      <c r="M35" s="25">
        <v>316758.67</v>
      </c>
      <c r="N35" s="25">
        <v>508659.01</v>
      </c>
      <c r="O35" s="26">
        <v>60.722078483849117</v>
      </c>
      <c r="P35" s="29" t="s">
        <v>68</v>
      </c>
      <c r="Q35" s="25">
        <v>457998</v>
      </c>
      <c r="R35" s="26">
        <f t="shared" si="0"/>
        <v>180.22298787330951</v>
      </c>
    </row>
    <row r="36" spans="1:18" ht="30" hidden="1" customHeight="1" x14ac:dyDescent="0.25">
      <c r="A36" s="24" t="s">
        <v>99</v>
      </c>
      <c r="B36" s="28" t="s">
        <v>34</v>
      </c>
      <c r="C36" s="28"/>
      <c r="D36" s="28"/>
      <c r="E36" s="28"/>
      <c r="F36" s="28"/>
      <c r="G36" s="25">
        <v>932375</v>
      </c>
      <c r="H36" s="25">
        <v>0</v>
      </c>
      <c r="I36" s="25">
        <v>12520</v>
      </c>
      <c r="J36" s="25">
        <v>919855</v>
      </c>
      <c r="K36" s="25">
        <v>674891</v>
      </c>
      <c r="L36" s="25">
        <v>0</v>
      </c>
      <c r="M36" s="25">
        <v>0</v>
      </c>
      <c r="N36" s="25">
        <v>674891</v>
      </c>
      <c r="O36" s="26">
        <v>72.384072932028417</v>
      </c>
      <c r="P36" s="29" t="s">
        <v>67</v>
      </c>
      <c r="Q36" s="25">
        <v>630559</v>
      </c>
      <c r="R36" s="26">
        <f t="shared" si="0"/>
        <v>107.03058714569136</v>
      </c>
    </row>
    <row r="37" spans="1:18" ht="41.25" hidden="1" customHeight="1" x14ac:dyDescent="0.25">
      <c r="A37" s="24" t="s">
        <v>99</v>
      </c>
      <c r="B37" s="29" t="s">
        <v>76</v>
      </c>
      <c r="C37" s="29"/>
      <c r="D37" s="29"/>
      <c r="E37" s="29"/>
      <c r="F37" s="30"/>
      <c r="G37" s="25">
        <v>4000000</v>
      </c>
      <c r="H37" s="25">
        <v>0</v>
      </c>
      <c r="I37" s="25">
        <v>0</v>
      </c>
      <c r="J37" s="25">
        <v>4000000</v>
      </c>
      <c r="K37" s="25">
        <v>0</v>
      </c>
      <c r="L37" s="25">
        <v>0</v>
      </c>
      <c r="M37" s="25">
        <v>0</v>
      </c>
      <c r="N37" s="25">
        <v>0</v>
      </c>
      <c r="O37" s="31">
        <v>0</v>
      </c>
      <c r="P37" s="29" t="s">
        <v>77</v>
      </c>
      <c r="Q37" s="25">
        <v>3625358.1</v>
      </c>
      <c r="R37" s="26">
        <f t="shared" si="0"/>
        <v>0</v>
      </c>
    </row>
    <row r="38" spans="1:18" ht="45.75" customHeight="1" x14ac:dyDescent="0.25">
      <c r="A38" s="24" t="s">
        <v>104</v>
      </c>
      <c r="B38" s="28" t="s">
        <v>121</v>
      </c>
      <c r="C38" s="28"/>
      <c r="D38" s="28"/>
      <c r="E38" s="28"/>
      <c r="F38" s="28"/>
      <c r="G38" s="25">
        <v>18872974</v>
      </c>
      <c r="H38" s="25">
        <v>0</v>
      </c>
      <c r="I38" s="25">
        <v>1099000</v>
      </c>
      <c r="J38" s="25">
        <v>17773974</v>
      </c>
      <c r="K38" s="25">
        <v>13428008.369999999</v>
      </c>
      <c r="L38" s="25">
        <v>0</v>
      </c>
      <c r="M38" s="25">
        <v>473048.17</v>
      </c>
      <c r="N38" s="25">
        <v>12954960.199999999</v>
      </c>
      <c r="O38" s="26">
        <v>71.149403215412676</v>
      </c>
      <c r="P38" s="27"/>
      <c r="Q38" s="25">
        <f>SUM(Q39:Q44)</f>
        <v>9450616.5199999996</v>
      </c>
      <c r="R38" s="26">
        <f t="shared" si="0"/>
        <v>142.08605694224065</v>
      </c>
    </row>
    <row r="39" spans="1:18" ht="45.75" hidden="1" customHeight="1" x14ac:dyDescent="0.25">
      <c r="A39" s="24" t="s">
        <v>99</v>
      </c>
      <c r="B39" s="28" t="s">
        <v>35</v>
      </c>
      <c r="C39" s="28"/>
      <c r="D39" s="28"/>
      <c r="E39" s="28"/>
      <c r="F39" s="28"/>
      <c r="G39" s="25">
        <v>10066576</v>
      </c>
      <c r="H39" s="25">
        <v>0</v>
      </c>
      <c r="I39" s="25">
        <v>260000</v>
      </c>
      <c r="J39" s="25">
        <v>9806576</v>
      </c>
      <c r="K39" s="25">
        <v>7779545.8899999997</v>
      </c>
      <c r="L39" s="25">
        <v>0</v>
      </c>
      <c r="M39" s="25">
        <v>192477.39</v>
      </c>
      <c r="N39" s="25">
        <v>7587068.5</v>
      </c>
      <c r="O39" s="26">
        <v>77.280953225803884</v>
      </c>
      <c r="P39" s="27"/>
      <c r="Q39" s="25">
        <v>5548598.5300000003</v>
      </c>
      <c r="R39" s="26">
        <f t="shared" si="0"/>
        <v>140.20740278716829</v>
      </c>
    </row>
    <row r="40" spans="1:18" ht="75.75" hidden="1" customHeight="1" x14ac:dyDescent="0.25">
      <c r="A40" s="24" t="s">
        <v>99</v>
      </c>
      <c r="B40" s="28" t="s">
        <v>36</v>
      </c>
      <c r="C40" s="28"/>
      <c r="D40" s="28"/>
      <c r="E40" s="28"/>
      <c r="F40" s="28"/>
      <c r="G40" s="25">
        <v>4214975.55</v>
      </c>
      <c r="H40" s="25">
        <v>0</v>
      </c>
      <c r="I40" s="25">
        <v>0</v>
      </c>
      <c r="J40" s="25">
        <v>4214975.55</v>
      </c>
      <c r="K40" s="25">
        <v>3219706.55</v>
      </c>
      <c r="L40" s="25">
        <v>0</v>
      </c>
      <c r="M40" s="25">
        <v>0</v>
      </c>
      <c r="N40" s="25">
        <v>3219706.55</v>
      </c>
      <c r="O40" s="26">
        <v>76.387312614423109</v>
      </c>
      <c r="P40" s="27"/>
      <c r="Q40" s="25">
        <v>2758918.15</v>
      </c>
      <c r="R40" s="26">
        <f t="shared" si="0"/>
        <v>116.70177855765674</v>
      </c>
    </row>
    <row r="41" spans="1:18" ht="63.75" hidden="1" customHeight="1" x14ac:dyDescent="0.25">
      <c r="A41" s="24" t="s">
        <v>99</v>
      </c>
      <c r="B41" s="28" t="s">
        <v>37</v>
      </c>
      <c r="C41" s="28"/>
      <c r="D41" s="28"/>
      <c r="E41" s="28"/>
      <c r="F41" s="28"/>
      <c r="G41" s="25">
        <v>949000</v>
      </c>
      <c r="H41" s="25">
        <v>0</v>
      </c>
      <c r="I41" s="25">
        <v>0</v>
      </c>
      <c r="J41" s="25">
        <v>949000</v>
      </c>
      <c r="K41" s="25">
        <v>713141.15</v>
      </c>
      <c r="L41" s="25">
        <v>0</v>
      </c>
      <c r="M41" s="25">
        <v>0</v>
      </c>
      <c r="N41" s="25">
        <v>713141.15</v>
      </c>
      <c r="O41" s="26">
        <v>75.146591148577457</v>
      </c>
      <c r="P41" s="27"/>
      <c r="Q41" s="25">
        <v>476460</v>
      </c>
      <c r="R41" s="26">
        <f t="shared" si="0"/>
        <v>149.67492549217144</v>
      </c>
    </row>
    <row r="42" spans="1:18" ht="54" hidden="1" customHeight="1" x14ac:dyDescent="0.25">
      <c r="A42" s="24" t="s">
        <v>99</v>
      </c>
      <c r="B42" s="28" t="s">
        <v>38</v>
      </c>
      <c r="C42" s="28"/>
      <c r="D42" s="28"/>
      <c r="E42" s="28"/>
      <c r="F42" s="28"/>
      <c r="G42" s="25">
        <v>2413422.4500000002</v>
      </c>
      <c r="H42" s="25">
        <v>0</v>
      </c>
      <c r="I42" s="25">
        <v>0</v>
      </c>
      <c r="J42" s="25">
        <v>2413422.4500000002</v>
      </c>
      <c r="K42" s="25">
        <v>1046484</v>
      </c>
      <c r="L42" s="25">
        <v>0</v>
      </c>
      <c r="M42" s="25">
        <v>0</v>
      </c>
      <c r="N42" s="25">
        <v>1046484</v>
      </c>
      <c r="O42" s="26">
        <v>43.360995502465798</v>
      </c>
      <c r="P42" s="29" t="s">
        <v>67</v>
      </c>
      <c r="Q42" s="25">
        <v>593639.84</v>
      </c>
      <c r="R42" s="26">
        <f t="shared" si="0"/>
        <v>176.28264302476734</v>
      </c>
    </row>
    <row r="43" spans="1:18" ht="60.75" hidden="1" customHeight="1" x14ac:dyDescent="0.25">
      <c r="A43" s="24" t="s">
        <v>99</v>
      </c>
      <c r="B43" s="28" t="s">
        <v>39</v>
      </c>
      <c r="C43" s="28"/>
      <c r="D43" s="28"/>
      <c r="E43" s="28"/>
      <c r="F43" s="28"/>
      <c r="G43" s="25">
        <v>390000</v>
      </c>
      <c r="H43" s="25">
        <v>0</v>
      </c>
      <c r="I43" s="25">
        <v>0</v>
      </c>
      <c r="J43" s="25">
        <v>390000</v>
      </c>
      <c r="K43" s="25">
        <v>388560</v>
      </c>
      <c r="L43" s="25">
        <v>0</v>
      </c>
      <c r="M43" s="25">
        <v>0</v>
      </c>
      <c r="N43" s="25">
        <v>388560</v>
      </c>
      <c r="O43" s="26">
        <v>99.630769230769232</v>
      </c>
      <c r="P43" s="27"/>
      <c r="Q43" s="25">
        <v>73000</v>
      </c>
      <c r="R43" s="26">
        <f t="shared" si="0"/>
        <v>532.27397260273972</v>
      </c>
    </row>
    <row r="44" spans="1:18" ht="31.5" hidden="1" customHeight="1" x14ac:dyDescent="0.25">
      <c r="A44" s="24" t="s">
        <v>99</v>
      </c>
      <c r="B44" s="28" t="s">
        <v>40</v>
      </c>
      <c r="C44" s="28"/>
      <c r="D44" s="28"/>
      <c r="E44" s="28"/>
      <c r="F44" s="28"/>
      <c r="G44" s="25">
        <v>839000</v>
      </c>
      <c r="H44" s="25">
        <v>0</v>
      </c>
      <c r="I44" s="25">
        <v>839000</v>
      </c>
      <c r="J44" s="25">
        <v>0</v>
      </c>
      <c r="K44" s="25">
        <v>280570.78000000003</v>
      </c>
      <c r="L44" s="25">
        <v>0</v>
      </c>
      <c r="M44" s="25">
        <v>280570.78000000003</v>
      </c>
      <c r="N44" s="25">
        <v>0</v>
      </c>
      <c r="O44" s="26">
        <v>33.441094159713948</v>
      </c>
      <c r="P44" s="29" t="s">
        <v>67</v>
      </c>
      <c r="Q44" s="25">
        <v>0</v>
      </c>
      <c r="R44" s="26" t="e">
        <f t="shared" si="0"/>
        <v>#DIV/0!</v>
      </c>
    </row>
    <row r="45" spans="1:18" ht="30.75" customHeight="1" x14ac:dyDescent="0.25">
      <c r="A45" s="24" t="s">
        <v>105</v>
      </c>
      <c r="B45" s="28" t="s">
        <v>122</v>
      </c>
      <c r="C45" s="28"/>
      <c r="D45" s="28"/>
      <c r="E45" s="28"/>
      <c r="F45" s="28"/>
      <c r="G45" s="25">
        <v>9309000</v>
      </c>
      <c r="H45" s="25">
        <v>773000</v>
      </c>
      <c r="I45" s="25">
        <v>6332500</v>
      </c>
      <c r="J45" s="25">
        <v>2203500</v>
      </c>
      <c r="K45" s="25">
        <v>8912959.7300000004</v>
      </c>
      <c r="L45" s="25">
        <v>772907</v>
      </c>
      <c r="M45" s="25">
        <v>5936591.9800000004</v>
      </c>
      <c r="N45" s="25">
        <v>2203460.75</v>
      </c>
      <c r="O45" s="26">
        <v>95.745619615425937</v>
      </c>
      <c r="P45" s="27"/>
      <c r="Q45" s="25">
        <f>SUM(Q46:Q48)</f>
        <v>10982316.059999999</v>
      </c>
      <c r="R45" s="26">
        <f t="shared" si="0"/>
        <v>81.157377745327807</v>
      </c>
    </row>
    <row r="46" spans="1:18" ht="50.25" hidden="1" customHeight="1" x14ac:dyDescent="0.25">
      <c r="A46" s="24" t="s">
        <v>99</v>
      </c>
      <c r="B46" s="28" t="s">
        <v>41</v>
      </c>
      <c r="C46" s="28"/>
      <c r="D46" s="28"/>
      <c r="E46" s="28"/>
      <c r="F46" s="28"/>
      <c r="G46" s="25">
        <v>495000</v>
      </c>
      <c r="H46" s="25">
        <v>0</v>
      </c>
      <c r="I46" s="25">
        <v>495000</v>
      </c>
      <c r="J46" s="25">
        <v>0</v>
      </c>
      <c r="K46" s="25">
        <v>303903.23</v>
      </c>
      <c r="L46" s="25">
        <v>0</v>
      </c>
      <c r="M46" s="25">
        <v>303903.23</v>
      </c>
      <c r="N46" s="25">
        <v>0</v>
      </c>
      <c r="O46" s="26">
        <v>61.394591919191924</v>
      </c>
      <c r="P46" s="29" t="s">
        <v>78</v>
      </c>
      <c r="Q46" s="25">
        <v>94800</v>
      </c>
      <c r="R46" s="26">
        <f t="shared" si="0"/>
        <v>320.57302742616031</v>
      </c>
    </row>
    <row r="47" spans="1:18" ht="34.5" hidden="1" customHeight="1" x14ac:dyDescent="0.25">
      <c r="A47" s="24" t="s">
        <v>99</v>
      </c>
      <c r="B47" s="28" t="s">
        <v>42</v>
      </c>
      <c r="C47" s="28"/>
      <c r="D47" s="28"/>
      <c r="E47" s="28"/>
      <c r="F47" s="28"/>
      <c r="G47" s="25">
        <v>5180000</v>
      </c>
      <c r="H47" s="25">
        <v>773000</v>
      </c>
      <c r="I47" s="25">
        <v>2203500</v>
      </c>
      <c r="J47" s="25">
        <v>2203500</v>
      </c>
      <c r="K47" s="25">
        <v>5179828.5</v>
      </c>
      <c r="L47" s="25">
        <v>772907</v>
      </c>
      <c r="M47" s="25">
        <v>2203460.75</v>
      </c>
      <c r="N47" s="25">
        <v>2203460.75</v>
      </c>
      <c r="O47" s="26">
        <v>99.996689189189198</v>
      </c>
      <c r="P47" s="27"/>
      <c r="Q47" s="25">
        <v>4365177.5999999996</v>
      </c>
      <c r="R47" s="26">
        <f t="shared" si="0"/>
        <v>118.66249153299056</v>
      </c>
    </row>
    <row r="48" spans="1:18" ht="64.5" hidden="1" customHeight="1" x14ac:dyDescent="0.25">
      <c r="A48" s="24" t="s">
        <v>99</v>
      </c>
      <c r="B48" s="28" t="s">
        <v>43</v>
      </c>
      <c r="C48" s="28"/>
      <c r="D48" s="28"/>
      <c r="E48" s="28"/>
      <c r="F48" s="28"/>
      <c r="G48" s="25">
        <v>3634000</v>
      </c>
      <c r="H48" s="25">
        <v>0</v>
      </c>
      <c r="I48" s="25">
        <v>3634000</v>
      </c>
      <c r="J48" s="25">
        <v>0</v>
      </c>
      <c r="K48" s="25">
        <v>3429228</v>
      </c>
      <c r="L48" s="25">
        <v>0</v>
      </c>
      <c r="M48" s="25">
        <v>3429228</v>
      </c>
      <c r="N48" s="25">
        <v>0</v>
      </c>
      <c r="O48" s="26">
        <v>94.36510731975784</v>
      </c>
      <c r="P48" s="27"/>
      <c r="Q48" s="25">
        <v>6522338.46</v>
      </c>
      <c r="R48" s="26">
        <f t="shared" si="0"/>
        <v>52.576664351760741</v>
      </c>
    </row>
    <row r="49" spans="1:18" ht="42" customHeight="1" x14ac:dyDescent="0.25">
      <c r="A49" s="24" t="s">
        <v>106</v>
      </c>
      <c r="B49" s="28" t="s">
        <v>123</v>
      </c>
      <c r="C49" s="28"/>
      <c r="D49" s="28"/>
      <c r="E49" s="28"/>
      <c r="F49" s="28"/>
      <c r="G49" s="25">
        <v>37273500</v>
      </c>
      <c r="H49" s="25">
        <v>0</v>
      </c>
      <c r="I49" s="25">
        <v>34000</v>
      </c>
      <c r="J49" s="25">
        <v>37239500</v>
      </c>
      <c r="K49" s="25">
        <v>33900346.759999998</v>
      </c>
      <c r="L49" s="25">
        <v>0</v>
      </c>
      <c r="M49" s="25">
        <v>0</v>
      </c>
      <c r="N49" s="25">
        <v>33900346.759999998</v>
      </c>
      <c r="O49" s="26">
        <v>90.950264289642774</v>
      </c>
      <c r="P49" s="27"/>
      <c r="Q49" s="25">
        <f>SUM(Q50:Q54)</f>
        <v>1670171.8800000001</v>
      </c>
      <c r="R49" s="26">
        <f t="shared" si="0"/>
        <v>2029.7519773833094</v>
      </c>
    </row>
    <row r="50" spans="1:18" ht="30.75" hidden="1" customHeight="1" x14ac:dyDescent="0.25">
      <c r="A50" s="24" t="s">
        <v>99</v>
      </c>
      <c r="B50" s="28" t="s">
        <v>44</v>
      </c>
      <c r="C50" s="28"/>
      <c r="D50" s="28"/>
      <c r="E50" s="28"/>
      <c r="F50" s="28"/>
      <c r="G50" s="25">
        <v>739500</v>
      </c>
      <c r="H50" s="25">
        <v>0</v>
      </c>
      <c r="I50" s="25">
        <v>0</v>
      </c>
      <c r="J50" s="25">
        <v>739500</v>
      </c>
      <c r="K50" s="25">
        <v>106463.21</v>
      </c>
      <c r="L50" s="25">
        <v>0</v>
      </c>
      <c r="M50" s="25">
        <v>0</v>
      </c>
      <c r="N50" s="25">
        <v>106463.21</v>
      </c>
      <c r="O50" s="26">
        <v>14.396647734956053</v>
      </c>
      <c r="P50" s="29" t="s">
        <v>68</v>
      </c>
      <c r="Q50" s="25">
        <v>650864.62</v>
      </c>
      <c r="R50" s="26">
        <f t="shared" si="0"/>
        <v>16.357197292426189</v>
      </c>
    </row>
    <row r="51" spans="1:18" ht="41.25" hidden="1" customHeight="1" x14ac:dyDescent="0.25">
      <c r="A51" s="24" t="s">
        <v>99</v>
      </c>
      <c r="B51" s="28" t="s">
        <v>45</v>
      </c>
      <c r="C51" s="28"/>
      <c r="D51" s="28"/>
      <c r="E51" s="28"/>
      <c r="F51" s="28"/>
      <c r="G51" s="25">
        <v>31972500</v>
      </c>
      <c r="H51" s="25">
        <v>0</v>
      </c>
      <c r="I51" s="25">
        <v>0</v>
      </c>
      <c r="J51" s="25">
        <v>31972500</v>
      </c>
      <c r="K51" s="25">
        <v>30473000</v>
      </c>
      <c r="L51" s="25">
        <v>0</v>
      </c>
      <c r="M51" s="25">
        <v>0</v>
      </c>
      <c r="N51" s="25">
        <v>30473000</v>
      </c>
      <c r="O51" s="26">
        <v>95.31003205880053</v>
      </c>
      <c r="P51" s="27"/>
      <c r="Q51" s="25">
        <v>691021</v>
      </c>
      <c r="R51" s="26">
        <f t="shared" si="0"/>
        <v>4409.8515095778566</v>
      </c>
    </row>
    <row r="52" spans="1:18" ht="30" hidden="1" customHeight="1" x14ac:dyDescent="0.25">
      <c r="A52" s="24" t="s">
        <v>99</v>
      </c>
      <c r="B52" s="28" t="s">
        <v>46</v>
      </c>
      <c r="C52" s="28"/>
      <c r="D52" s="28"/>
      <c r="E52" s="28"/>
      <c r="F52" s="28"/>
      <c r="G52" s="25">
        <v>1805000</v>
      </c>
      <c r="H52" s="25">
        <v>0</v>
      </c>
      <c r="I52" s="25">
        <v>0</v>
      </c>
      <c r="J52" s="25">
        <v>1805000</v>
      </c>
      <c r="K52" s="25">
        <v>598383.55000000005</v>
      </c>
      <c r="L52" s="25">
        <v>0</v>
      </c>
      <c r="M52" s="25">
        <v>0</v>
      </c>
      <c r="N52" s="25">
        <v>598383.55000000005</v>
      </c>
      <c r="O52" s="26">
        <v>33.151443213296403</v>
      </c>
      <c r="P52" s="29" t="s">
        <v>68</v>
      </c>
      <c r="Q52" s="25">
        <v>303786.26</v>
      </c>
      <c r="R52" s="26">
        <f t="shared" si="0"/>
        <v>196.97518577699992</v>
      </c>
    </row>
    <row r="53" spans="1:18" ht="30" hidden="1" customHeight="1" x14ac:dyDescent="0.25">
      <c r="A53" s="24" t="s">
        <v>99</v>
      </c>
      <c r="B53" s="28" t="s">
        <v>47</v>
      </c>
      <c r="C53" s="28"/>
      <c r="D53" s="28"/>
      <c r="E53" s="28"/>
      <c r="F53" s="28"/>
      <c r="G53" s="25">
        <v>2722500</v>
      </c>
      <c r="H53" s="25">
        <v>0</v>
      </c>
      <c r="I53" s="25">
        <v>0</v>
      </c>
      <c r="J53" s="25">
        <v>2722500</v>
      </c>
      <c r="K53" s="25">
        <v>2722500</v>
      </c>
      <c r="L53" s="25">
        <v>0</v>
      </c>
      <c r="M53" s="25">
        <v>0</v>
      </c>
      <c r="N53" s="25">
        <v>2722500</v>
      </c>
      <c r="O53" s="26">
        <v>100</v>
      </c>
      <c r="P53" s="27"/>
      <c r="Q53" s="25">
        <v>24500</v>
      </c>
      <c r="R53" s="26">
        <f t="shared" si="0"/>
        <v>11112.244897959185</v>
      </c>
    </row>
    <row r="54" spans="1:18" ht="30" hidden="1" customHeight="1" x14ac:dyDescent="0.25">
      <c r="A54" s="24" t="s">
        <v>99</v>
      </c>
      <c r="B54" s="28" t="s">
        <v>18</v>
      </c>
      <c r="C54" s="28"/>
      <c r="D54" s="28"/>
      <c r="E54" s="28"/>
      <c r="F54" s="28"/>
      <c r="G54" s="25">
        <v>34000</v>
      </c>
      <c r="H54" s="25">
        <v>0</v>
      </c>
      <c r="I54" s="25">
        <v>34000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6">
        <v>0</v>
      </c>
      <c r="P54" s="29" t="s">
        <v>79</v>
      </c>
      <c r="Q54" s="25">
        <f>469040.3-469040.3</f>
        <v>0</v>
      </c>
      <c r="R54" s="26" t="e">
        <f t="shared" si="0"/>
        <v>#DIV/0!</v>
      </c>
    </row>
    <row r="55" spans="1:18" ht="30" customHeight="1" x14ac:dyDescent="0.25">
      <c r="A55" s="24" t="s">
        <v>107</v>
      </c>
      <c r="B55" s="28" t="s">
        <v>124</v>
      </c>
      <c r="C55" s="28"/>
      <c r="D55" s="28"/>
      <c r="E55" s="28"/>
      <c r="F55" s="28"/>
      <c r="G55" s="25">
        <v>200000</v>
      </c>
      <c r="H55" s="25">
        <v>0</v>
      </c>
      <c r="I55" s="25">
        <v>0</v>
      </c>
      <c r="J55" s="25">
        <v>200000</v>
      </c>
      <c r="K55" s="25">
        <v>0</v>
      </c>
      <c r="L55" s="25">
        <v>0</v>
      </c>
      <c r="M55" s="25">
        <v>0</v>
      </c>
      <c r="N55" s="25">
        <v>0</v>
      </c>
      <c r="O55" s="26">
        <v>0</v>
      </c>
      <c r="P55" s="27"/>
      <c r="Q55" s="25">
        <f>SUM(Q56:Q57)</f>
        <v>0</v>
      </c>
      <c r="R55" s="26">
        <v>0</v>
      </c>
    </row>
    <row r="56" spans="1:18" ht="41.25" hidden="1" customHeight="1" x14ac:dyDescent="0.25">
      <c r="A56" s="24" t="s">
        <v>99</v>
      </c>
      <c r="B56" s="28" t="s">
        <v>48</v>
      </c>
      <c r="C56" s="28"/>
      <c r="D56" s="28"/>
      <c r="E56" s="28"/>
      <c r="F56" s="28"/>
      <c r="G56" s="25">
        <v>200000</v>
      </c>
      <c r="H56" s="25">
        <v>0</v>
      </c>
      <c r="I56" s="25">
        <v>0</v>
      </c>
      <c r="J56" s="25">
        <v>200000</v>
      </c>
      <c r="K56" s="25">
        <v>0</v>
      </c>
      <c r="L56" s="25">
        <v>0</v>
      </c>
      <c r="M56" s="25">
        <v>0</v>
      </c>
      <c r="N56" s="25">
        <v>0</v>
      </c>
      <c r="O56" s="26">
        <v>0</v>
      </c>
      <c r="P56" s="29" t="s">
        <v>80</v>
      </c>
      <c r="Q56" s="25">
        <v>0</v>
      </c>
      <c r="R56" s="26" t="e">
        <f t="shared" si="0"/>
        <v>#DIV/0!</v>
      </c>
    </row>
    <row r="57" spans="1:18" ht="41.25" hidden="1" customHeight="1" x14ac:dyDescent="0.25">
      <c r="A57" s="24" t="s">
        <v>99</v>
      </c>
      <c r="B57" s="28" t="s">
        <v>89</v>
      </c>
      <c r="C57" s="28"/>
      <c r="D57" s="28"/>
      <c r="E57" s="28"/>
      <c r="F57" s="28"/>
      <c r="G57" s="25"/>
      <c r="H57" s="25"/>
      <c r="I57" s="25"/>
      <c r="J57" s="25"/>
      <c r="K57" s="25"/>
      <c r="L57" s="25"/>
      <c r="M57" s="25"/>
      <c r="N57" s="25"/>
      <c r="O57" s="26"/>
      <c r="P57" s="29"/>
      <c r="Q57" s="25">
        <f>92400-92400</f>
        <v>0</v>
      </c>
      <c r="R57" s="26" t="e">
        <f t="shared" si="0"/>
        <v>#DIV/0!</v>
      </c>
    </row>
    <row r="58" spans="1:18" ht="30" customHeight="1" x14ac:dyDescent="0.25">
      <c r="A58" s="24" t="s">
        <v>108</v>
      </c>
      <c r="B58" s="28" t="s">
        <v>125</v>
      </c>
      <c r="C58" s="28"/>
      <c r="D58" s="28"/>
      <c r="E58" s="28"/>
      <c r="F58" s="28"/>
      <c r="G58" s="25">
        <v>135727115.03999999</v>
      </c>
      <c r="H58" s="25">
        <v>0</v>
      </c>
      <c r="I58" s="25">
        <v>3065000</v>
      </c>
      <c r="J58" s="25">
        <v>132662115.04000001</v>
      </c>
      <c r="K58" s="25">
        <v>86139982.090000004</v>
      </c>
      <c r="L58" s="25">
        <v>0</v>
      </c>
      <c r="M58" s="25">
        <v>2257496.8199999998</v>
      </c>
      <c r="N58" s="25">
        <v>83882485.269999996</v>
      </c>
      <c r="O58" s="26">
        <v>63.465566231636018</v>
      </c>
      <c r="P58" s="27"/>
      <c r="Q58" s="25">
        <f>SUM(Q59:Q61)</f>
        <v>93267005.590000004</v>
      </c>
      <c r="R58" s="26">
        <f t="shared" si="0"/>
        <v>92.358472908061117</v>
      </c>
    </row>
    <row r="59" spans="1:18" ht="54" hidden="1" customHeight="1" x14ac:dyDescent="0.25">
      <c r="A59" s="24" t="s">
        <v>99</v>
      </c>
      <c r="B59" s="28" t="s">
        <v>49</v>
      </c>
      <c r="C59" s="28"/>
      <c r="D59" s="28"/>
      <c r="E59" s="28"/>
      <c r="F59" s="28"/>
      <c r="G59" s="25">
        <v>25877376.870000001</v>
      </c>
      <c r="H59" s="25">
        <v>0</v>
      </c>
      <c r="I59" s="25">
        <v>3065000</v>
      </c>
      <c r="J59" s="25">
        <v>22812376.870000001</v>
      </c>
      <c r="K59" s="25">
        <v>13992168.18</v>
      </c>
      <c r="L59" s="25">
        <v>0</v>
      </c>
      <c r="M59" s="25">
        <v>2257496.8199999998</v>
      </c>
      <c r="N59" s="25">
        <v>11734671.359999999</v>
      </c>
      <c r="O59" s="26">
        <v>54.07104533930297</v>
      </c>
      <c r="P59" s="29" t="s">
        <v>81</v>
      </c>
      <c r="Q59" s="25">
        <v>26392922.91</v>
      </c>
      <c r="R59" s="26">
        <f t="shared" si="0"/>
        <v>53.014848820319614</v>
      </c>
    </row>
    <row r="60" spans="1:18" ht="30" hidden="1" customHeight="1" x14ac:dyDescent="0.25">
      <c r="A60" s="24" t="s">
        <v>99</v>
      </c>
      <c r="B60" s="28" t="s">
        <v>50</v>
      </c>
      <c r="C60" s="28"/>
      <c r="D60" s="28"/>
      <c r="E60" s="28"/>
      <c r="F60" s="28"/>
      <c r="G60" s="25">
        <v>350000</v>
      </c>
      <c r="H60" s="25">
        <v>0</v>
      </c>
      <c r="I60" s="25">
        <v>0</v>
      </c>
      <c r="J60" s="25">
        <v>350000</v>
      </c>
      <c r="K60" s="25">
        <v>31000</v>
      </c>
      <c r="L60" s="25">
        <v>0</v>
      </c>
      <c r="M60" s="25">
        <v>0</v>
      </c>
      <c r="N60" s="25">
        <v>31000</v>
      </c>
      <c r="O60" s="26">
        <v>8.8571428571428559</v>
      </c>
      <c r="P60" s="29" t="s">
        <v>67</v>
      </c>
      <c r="Q60" s="25">
        <v>59800</v>
      </c>
      <c r="R60" s="26">
        <f t="shared" si="0"/>
        <v>51.83946488294314</v>
      </c>
    </row>
    <row r="61" spans="1:18" ht="30" hidden="1" customHeight="1" x14ac:dyDescent="0.25">
      <c r="A61" s="24" t="s">
        <v>99</v>
      </c>
      <c r="B61" s="28" t="s">
        <v>27</v>
      </c>
      <c r="C61" s="28"/>
      <c r="D61" s="28"/>
      <c r="E61" s="28"/>
      <c r="F61" s="28"/>
      <c r="G61" s="25">
        <v>109499738.17</v>
      </c>
      <c r="H61" s="25">
        <v>0</v>
      </c>
      <c r="I61" s="25">
        <v>0</v>
      </c>
      <c r="J61" s="25">
        <v>109499738.17</v>
      </c>
      <c r="K61" s="25">
        <v>72116813.909999996</v>
      </c>
      <c r="L61" s="25">
        <v>0</v>
      </c>
      <c r="M61" s="25">
        <v>0</v>
      </c>
      <c r="N61" s="25">
        <v>72116813.909999996</v>
      </c>
      <c r="O61" s="26">
        <v>65.860261508605205</v>
      </c>
      <c r="P61" s="29" t="s">
        <v>67</v>
      </c>
      <c r="Q61" s="25">
        <f>66721882.68+92400</f>
        <v>66814282.68</v>
      </c>
      <c r="R61" s="26">
        <f t="shared" si="0"/>
        <v>107.93622413847636</v>
      </c>
    </row>
    <row r="62" spans="1:18" ht="51.75" customHeight="1" x14ac:dyDescent="0.25">
      <c r="A62" s="24" t="s">
        <v>109</v>
      </c>
      <c r="B62" s="28" t="s">
        <v>126</v>
      </c>
      <c r="C62" s="28"/>
      <c r="D62" s="28"/>
      <c r="E62" s="28"/>
      <c r="F62" s="28"/>
      <c r="G62" s="25">
        <v>32871888</v>
      </c>
      <c r="H62" s="25">
        <v>1494000</v>
      </c>
      <c r="I62" s="25">
        <v>12873020</v>
      </c>
      <c r="J62" s="25">
        <v>18504868</v>
      </c>
      <c r="K62" s="25">
        <v>9590672.6600000001</v>
      </c>
      <c r="L62" s="25">
        <v>641191.66</v>
      </c>
      <c r="M62" s="25">
        <v>0</v>
      </c>
      <c r="N62" s="25">
        <v>8949481</v>
      </c>
      <c r="O62" s="26">
        <v>29.175910613956823</v>
      </c>
      <c r="P62" s="27"/>
      <c r="Q62" s="25">
        <f>SUM(Q63:Q66)</f>
        <v>10192966.050000001</v>
      </c>
      <c r="R62" s="26">
        <f t="shared" si="0"/>
        <v>94.091088040070531</v>
      </c>
    </row>
    <row r="63" spans="1:18" ht="63" hidden="1" customHeight="1" x14ac:dyDescent="0.25">
      <c r="A63" s="24" t="s">
        <v>99</v>
      </c>
      <c r="B63" s="28" t="s">
        <v>51</v>
      </c>
      <c r="C63" s="28"/>
      <c r="D63" s="28"/>
      <c r="E63" s="28"/>
      <c r="F63" s="28"/>
      <c r="G63" s="25">
        <v>3368000</v>
      </c>
      <c r="H63" s="25">
        <v>0</v>
      </c>
      <c r="I63" s="25">
        <v>0</v>
      </c>
      <c r="J63" s="25">
        <v>3368000</v>
      </c>
      <c r="K63" s="25">
        <v>3034545</v>
      </c>
      <c r="L63" s="25">
        <v>0</v>
      </c>
      <c r="M63" s="25">
        <v>0</v>
      </c>
      <c r="N63" s="25">
        <v>3034545</v>
      </c>
      <c r="O63" s="26">
        <v>90.099317102137761</v>
      </c>
      <c r="P63" s="27"/>
      <c r="Q63" s="25">
        <v>1765545.47</v>
      </c>
      <c r="R63" s="26">
        <f t="shared" si="0"/>
        <v>171.87577729164914</v>
      </c>
    </row>
    <row r="64" spans="1:18" ht="51.75" hidden="1" customHeight="1" x14ac:dyDescent="0.25">
      <c r="A64" s="24" t="s">
        <v>99</v>
      </c>
      <c r="B64" s="28" t="s">
        <v>52</v>
      </c>
      <c r="C64" s="28"/>
      <c r="D64" s="28"/>
      <c r="E64" s="28"/>
      <c r="F64" s="28"/>
      <c r="G64" s="25">
        <v>14091000</v>
      </c>
      <c r="H64" s="25">
        <v>0</v>
      </c>
      <c r="I64" s="25">
        <v>12873020</v>
      </c>
      <c r="J64" s="25">
        <v>1217980</v>
      </c>
      <c r="K64" s="25">
        <v>0</v>
      </c>
      <c r="L64" s="25">
        <v>0</v>
      </c>
      <c r="M64" s="25">
        <v>0</v>
      </c>
      <c r="N64" s="25">
        <v>0</v>
      </c>
      <c r="O64" s="26">
        <v>0</v>
      </c>
      <c r="P64" s="29" t="s">
        <v>82</v>
      </c>
      <c r="Q64" s="25">
        <v>3873682.43</v>
      </c>
      <c r="R64" s="26">
        <f t="shared" si="0"/>
        <v>0</v>
      </c>
    </row>
    <row r="65" spans="1:18" ht="51.75" hidden="1" customHeight="1" x14ac:dyDescent="0.25">
      <c r="A65" s="24" t="s">
        <v>99</v>
      </c>
      <c r="B65" s="28" t="s">
        <v>53</v>
      </c>
      <c r="C65" s="28"/>
      <c r="D65" s="28"/>
      <c r="E65" s="28"/>
      <c r="F65" s="28"/>
      <c r="G65" s="25">
        <v>13918888</v>
      </c>
      <c r="H65" s="25">
        <v>0</v>
      </c>
      <c r="I65" s="25">
        <v>0</v>
      </c>
      <c r="J65" s="25">
        <v>13918888</v>
      </c>
      <c r="K65" s="25">
        <v>5914936</v>
      </c>
      <c r="L65" s="25">
        <v>0</v>
      </c>
      <c r="M65" s="25">
        <v>0</v>
      </c>
      <c r="N65" s="25">
        <v>5914936</v>
      </c>
      <c r="O65" s="26">
        <v>42.495751097357775</v>
      </c>
      <c r="P65" s="29" t="s">
        <v>67</v>
      </c>
      <c r="Q65" s="25">
        <v>3901718</v>
      </c>
      <c r="R65" s="26">
        <f t="shared" si="0"/>
        <v>151.59824467068097</v>
      </c>
    </row>
    <row r="66" spans="1:18" ht="30" hidden="1" customHeight="1" x14ac:dyDescent="0.25">
      <c r="A66" s="24" t="s">
        <v>99</v>
      </c>
      <c r="B66" s="28" t="s">
        <v>27</v>
      </c>
      <c r="C66" s="28"/>
      <c r="D66" s="28"/>
      <c r="E66" s="28"/>
      <c r="F66" s="28"/>
      <c r="G66" s="25">
        <v>1494000</v>
      </c>
      <c r="H66" s="25">
        <v>1494000</v>
      </c>
      <c r="I66" s="25">
        <v>0</v>
      </c>
      <c r="J66" s="25">
        <v>0</v>
      </c>
      <c r="K66" s="25">
        <v>641191.66</v>
      </c>
      <c r="L66" s="25">
        <v>641191.66</v>
      </c>
      <c r="M66" s="25">
        <v>0</v>
      </c>
      <c r="N66" s="25">
        <v>0</v>
      </c>
      <c r="O66" s="26">
        <v>42.917781793842039</v>
      </c>
      <c r="P66" s="29" t="s">
        <v>83</v>
      </c>
      <c r="Q66" s="25">
        <v>652020.15</v>
      </c>
      <c r="R66" s="26">
        <f t="shared" si="0"/>
        <v>98.339239975942462</v>
      </c>
    </row>
    <row r="67" spans="1:18" ht="39.75" customHeight="1" x14ac:dyDescent="0.25">
      <c r="A67" s="24" t="s">
        <v>110</v>
      </c>
      <c r="B67" s="28" t="s">
        <v>127</v>
      </c>
      <c r="C67" s="28"/>
      <c r="D67" s="28"/>
      <c r="E67" s="28"/>
      <c r="F67" s="28"/>
      <c r="G67" s="25">
        <v>101791436</v>
      </c>
      <c r="H67" s="25">
        <v>0</v>
      </c>
      <c r="I67" s="25">
        <v>72035000</v>
      </c>
      <c r="J67" s="25">
        <v>29756436</v>
      </c>
      <c r="K67" s="25">
        <v>53126251.740000002</v>
      </c>
      <c r="L67" s="25">
        <v>0</v>
      </c>
      <c r="M67" s="25">
        <v>37775440.780000001</v>
      </c>
      <c r="N67" s="25">
        <v>15350810.960000001</v>
      </c>
      <c r="O67" s="26">
        <v>52.191278390060248</v>
      </c>
      <c r="P67" s="27"/>
      <c r="Q67" s="25">
        <f>SUM(Q68:Q69)</f>
        <v>68756230.319999993</v>
      </c>
      <c r="R67" s="26">
        <f t="shared" si="0"/>
        <v>77.267545781297002</v>
      </c>
    </row>
    <row r="68" spans="1:18" ht="39.75" hidden="1" customHeight="1" x14ac:dyDescent="0.25">
      <c r="A68" s="24" t="s">
        <v>99</v>
      </c>
      <c r="B68" s="28" t="s">
        <v>54</v>
      </c>
      <c r="C68" s="28"/>
      <c r="D68" s="28"/>
      <c r="E68" s="28"/>
      <c r="F68" s="28"/>
      <c r="G68" s="25">
        <v>42903180</v>
      </c>
      <c r="H68" s="25">
        <v>0</v>
      </c>
      <c r="I68" s="25">
        <v>38613000</v>
      </c>
      <c r="J68" s="25">
        <v>4290180</v>
      </c>
      <c r="K68" s="25">
        <v>33230835.07</v>
      </c>
      <c r="L68" s="25">
        <v>0</v>
      </c>
      <c r="M68" s="25">
        <v>29907983.93</v>
      </c>
      <c r="N68" s="25">
        <v>3322851.14</v>
      </c>
      <c r="O68" s="26">
        <v>77.455412559162284</v>
      </c>
      <c r="P68" s="29" t="s">
        <v>68</v>
      </c>
      <c r="Q68" s="25">
        <v>36115309.189999998</v>
      </c>
      <c r="R68" s="26">
        <f t="shared" si="0"/>
        <v>92.013154020570639</v>
      </c>
    </row>
    <row r="69" spans="1:18" ht="39.75" hidden="1" customHeight="1" x14ac:dyDescent="0.25">
      <c r="A69" s="24" t="s">
        <v>99</v>
      </c>
      <c r="B69" s="28" t="s">
        <v>55</v>
      </c>
      <c r="C69" s="28"/>
      <c r="D69" s="28"/>
      <c r="E69" s="28"/>
      <c r="F69" s="28"/>
      <c r="G69" s="25">
        <v>58888256</v>
      </c>
      <c r="H69" s="25">
        <v>0</v>
      </c>
      <c r="I69" s="25">
        <v>33422000</v>
      </c>
      <c r="J69" s="25">
        <v>25466256</v>
      </c>
      <c r="K69" s="25">
        <v>19895416.670000002</v>
      </c>
      <c r="L69" s="25">
        <v>0</v>
      </c>
      <c r="M69" s="25">
        <v>7867456.8499999996</v>
      </c>
      <c r="N69" s="25">
        <v>12027959.82</v>
      </c>
      <c r="O69" s="26">
        <v>33.785032910466903</v>
      </c>
      <c r="P69" s="29" t="s">
        <v>68</v>
      </c>
      <c r="Q69" s="25">
        <v>32640921.129999999</v>
      </c>
      <c r="R69" s="26">
        <f t="shared" si="0"/>
        <v>60.952375059398335</v>
      </c>
    </row>
    <row r="70" spans="1:18" ht="30" customHeight="1" x14ac:dyDescent="0.25">
      <c r="A70" s="24" t="s">
        <v>111</v>
      </c>
      <c r="B70" s="28" t="s">
        <v>128</v>
      </c>
      <c r="C70" s="28"/>
      <c r="D70" s="28"/>
      <c r="E70" s="28"/>
      <c r="F70" s="28"/>
      <c r="G70" s="25">
        <v>23164084.890000001</v>
      </c>
      <c r="H70" s="25">
        <v>0</v>
      </c>
      <c r="I70" s="25">
        <v>350800</v>
      </c>
      <c r="J70" s="25">
        <v>22813284.890000001</v>
      </c>
      <c r="K70" s="25">
        <v>16721012.84</v>
      </c>
      <c r="L70" s="25">
        <v>0</v>
      </c>
      <c r="M70" s="25">
        <v>0</v>
      </c>
      <c r="N70" s="25">
        <v>16721012.84</v>
      </c>
      <c r="O70" s="26">
        <v>72.185078406522791</v>
      </c>
      <c r="P70" s="27"/>
      <c r="Q70" s="25">
        <f>SUM(Q71:Q72)</f>
        <v>16150114.5</v>
      </c>
      <c r="R70" s="26">
        <f t="shared" si="0"/>
        <v>103.53494917946247</v>
      </c>
    </row>
    <row r="71" spans="1:18" ht="96.75" hidden="1" customHeight="1" x14ac:dyDescent="0.25">
      <c r="A71" s="24" t="s">
        <v>99</v>
      </c>
      <c r="B71" s="28" t="s">
        <v>56</v>
      </c>
      <c r="C71" s="28"/>
      <c r="D71" s="28"/>
      <c r="E71" s="28"/>
      <c r="F71" s="28"/>
      <c r="G71" s="25">
        <v>19234327</v>
      </c>
      <c r="H71" s="25">
        <v>0</v>
      </c>
      <c r="I71" s="25">
        <v>0</v>
      </c>
      <c r="J71" s="25">
        <v>19234327</v>
      </c>
      <c r="K71" s="25">
        <v>14488999</v>
      </c>
      <c r="L71" s="25">
        <v>0</v>
      </c>
      <c r="M71" s="25">
        <v>0</v>
      </c>
      <c r="N71" s="25">
        <v>14488999</v>
      </c>
      <c r="O71" s="26">
        <v>75.328858659832491</v>
      </c>
      <c r="P71" s="29" t="s">
        <v>84</v>
      </c>
      <c r="Q71" s="25">
        <v>11897410</v>
      </c>
      <c r="R71" s="26">
        <f t="shared" si="0"/>
        <v>121.78279978583575</v>
      </c>
    </row>
    <row r="72" spans="1:18" ht="56.25" hidden="1" customHeight="1" x14ac:dyDescent="0.25">
      <c r="A72" s="24" t="s">
        <v>99</v>
      </c>
      <c r="B72" s="28" t="s">
        <v>57</v>
      </c>
      <c r="C72" s="28"/>
      <c r="D72" s="28"/>
      <c r="E72" s="28"/>
      <c r="F72" s="28"/>
      <c r="G72" s="25">
        <v>3929757.89</v>
      </c>
      <c r="H72" s="25">
        <v>0</v>
      </c>
      <c r="I72" s="25">
        <v>350800</v>
      </c>
      <c r="J72" s="25">
        <v>3578957.89</v>
      </c>
      <c r="K72" s="25">
        <v>2232013.84</v>
      </c>
      <c r="L72" s="25">
        <v>0</v>
      </c>
      <c r="M72" s="25">
        <v>0</v>
      </c>
      <c r="N72" s="25">
        <v>2232013.84</v>
      </c>
      <c r="O72" s="26">
        <v>56.797744351624665</v>
      </c>
      <c r="P72" s="29" t="s">
        <v>85</v>
      </c>
      <c r="Q72" s="25">
        <v>4252704.5</v>
      </c>
      <c r="R72" s="26">
        <f t="shared" si="0"/>
        <v>52.484573992855601</v>
      </c>
    </row>
    <row r="73" spans="1:18" ht="30" customHeight="1" x14ac:dyDescent="0.25">
      <c r="A73" s="24" t="s">
        <v>112</v>
      </c>
      <c r="B73" s="28" t="s">
        <v>129</v>
      </c>
      <c r="C73" s="28"/>
      <c r="D73" s="28"/>
      <c r="E73" s="28"/>
      <c r="F73" s="28"/>
      <c r="G73" s="25">
        <v>1349000</v>
      </c>
      <c r="H73" s="25">
        <v>0</v>
      </c>
      <c r="I73" s="25">
        <v>494000</v>
      </c>
      <c r="J73" s="25">
        <v>855000</v>
      </c>
      <c r="K73" s="25">
        <v>1136756.3899999999</v>
      </c>
      <c r="L73" s="25">
        <v>0</v>
      </c>
      <c r="M73" s="25">
        <v>283756.39</v>
      </c>
      <c r="N73" s="25">
        <v>853000</v>
      </c>
      <c r="O73" s="26">
        <v>84.266596738324679</v>
      </c>
      <c r="P73" s="27"/>
      <c r="Q73" s="25">
        <f>SUM(Q74:Q75)</f>
        <v>837272.04</v>
      </c>
      <c r="R73" s="26">
        <f t="shared" ref="R73:R82" si="1">K73/Q73*100</f>
        <v>135.76906139132507</v>
      </c>
    </row>
    <row r="74" spans="1:18" s="18" customFormat="1" ht="35.25" hidden="1" customHeight="1" x14ac:dyDescent="0.25">
      <c r="A74" s="24" t="s">
        <v>99</v>
      </c>
      <c r="B74" s="28" t="s">
        <v>88</v>
      </c>
      <c r="C74" s="28"/>
      <c r="D74" s="28"/>
      <c r="E74" s="28"/>
      <c r="F74" s="28"/>
      <c r="G74" s="25"/>
      <c r="H74" s="25"/>
      <c r="I74" s="25"/>
      <c r="J74" s="25"/>
      <c r="K74" s="25"/>
      <c r="L74" s="25"/>
      <c r="M74" s="25"/>
      <c r="N74" s="25"/>
      <c r="O74" s="26"/>
      <c r="P74" s="27"/>
      <c r="Q74" s="25">
        <v>195000</v>
      </c>
      <c r="R74" s="26"/>
    </row>
    <row r="75" spans="1:18" ht="30" hidden="1" customHeight="1" x14ac:dyDescent="0.25">
      <c r="A75" s="24" t="s">
        <v>99</v>
      </c>
      <c r="B75" s="28" t="s">
        <v>58</v>
      </c>
      <c r="C75" s="28"/>
      <c r="D75" s="28"/>
      <c r="E75" s="28"/>
      <c r="F75" s="28"/>
      <c r="G75" s="25">
        <v>1349000</v>
      </c>
      <c r="H75" s="25">
        <v>0</v>
      </c>
      <c r="I75" s="25">
        <v>494000</v>
      </c>
      <c r="J75" s="25">
        <v>855000</v>
      </c>
      <c r="K75" s="25">
        <v>1136756.3899999999</v>
      </c>
      <c r="L75" s="25">
        <v>0</v>
      </c>
      <c r="M75" s="25">
        <v>283756.39</v>
      </c>
      <c r="N75" s="25">
        <v>853000</v>
      </c>
      <c r="O75" s="26">
        <v>84.266596738324679</v>
      </c>
      <c r="P75" s="27"/>
      <c r="Q75" s="25">
        <v>642272.04</v>
      </c>
      <c r="R75" s="26">
        <f t="shared" si="1"/>
        <v>176.98986086954679</v>
      </c>
    </row>
    <row r="76" spans="1:18" ht="30" customHeight="1" x14ac:dyDescent="0.25">
      <c r="A76" s="24" t="s">
        <v>113</v>
      </c>
      <c r="B76" s="28" t="s">
        <v>130</v>
      </c>
      <c r="C76" s="28"/>
      <c r="D76" s="28"/>
      <c r="E76" s="28"/>
      <c r="F76" s="28"/>
      <c r="G76" s="25">
        <v>117141238.79000001</v>
      </c>
      <c r="H76" s="25">
        <v>0</v>
      </c>
      <c r="I76" s="25">
        <v>2223000</v>
      </c>
      <c r="J76" s="25">
        <v>114918238.79000001</v>
      </c>
      <c r="K76" s="25">
        <v>60870190.310000002</v>
      </c>
      <c r="L76" s="25">
        <v>0</v>
      </c>
      <c r="M76" s="25">
        <v>293669.03000000003</v>
      </c>
      <c r="N76" s="25">
        <v>60576521.280000001</v>
      </c>
      <c r="O76" s="26">
        <v>51.963075462367655</v>
      </c>
      <c r="P76" s="27"/>
      <c r="Q76" s="25">
        <f>SUM(Q77:Q79)</f>
        <v>77924068.809999987</v>
      </c>
      <c r="R76" s="26">
        <f t="shared" si="1"/>
        <v>78.114748420565704</v>
      </c>
    </row>
    <row r="77" spans="1:18" ht="53.25" hidden="1" customHeight="1" x14ac:dyDescent="0.25">
      <c r="A77" s="24"/>
      <c r="B77" s="19" t="s">
        <v>59</v>
      </c>
      <c r="C77" s="19"/>
      <c r="D77" s="19"/>
      <c r="E77" s="19"/>
      <c r="F77" s="19"/>
      <c r="G77" s="1">
        <v>33822922.789999999</v>
      </c>
      <c r="H77" s="1">
        <v>0</v>
      </c>
      <c r="I77" s="1">
        <v>1590000</v>
      </c>
      <c r="J77" s="1">
        <v>32232922.789999999</v>
      </c>
      <c r="K77" s="1">
        <v>7801461.9100000001</v>
      </c>
      <c r="L77" s="1">
        <v>0</v>
      </c>
      <c r="M77" s="1">
        <v>0</v>
      </c>
      <c r="N77" s="1">
        <v>7801461.9100000001</v>
      </c>
      <c r="O77" s="15">
        <v>23.065605413339856</v>
      </c>
      <c r="P77" s="17" t="s">
        <v>86</v>
      </c>
      <c r="Q77" s="1">
        <v>23687447.460000001</v>
      </c>
      <c r="R77" s="15">
        <f t="shared" si="1"/>
        <v>32.935004597578533</v>
      </c>
    </row>
    <row r="78" spans="1:18" ht="30" hidden="1" customHeight="1" x14ac:dyDescent="0.25">
      <c r="A78" s="24"/>
      <c r="B78" s="19" t="s">
        <v>60</v>
      </c>
      <c r="C78" s="19"/>
      <c r="D78" s="19"/>
      <c r="E78" s="19"/>
      <c r="F78" s="19"/>
      <c r="G78" s="1">
        <v>82685316</v>
      </c>
      <c r="H78" s="1">
        <v>0</v>
      </c>
      <c r="I78" s="1">
        <v>0</v>
      </c>
      <c r="J78" s="1">
        <v>82685316</v>
      </c>
      <c r="K78" s="1">
        <v>52775059.369999997</v>
      </c>
      <c r="L78" s="1">
        <v>0</v>
      </c>
      <c r="M78" s="1">
        <v>0</v>
      </c>
      <c r="N78" s="1">
        <v>52775059.369999997</v>
      </c>
      <c r="O78" s="15">
        <v>63.826398595368495</v>
      </c>
      <c r="P78" s="17" t="s">
        <v>67</v>
      </c>
      <c r="Q78" s="1">
        <v>53767581.049999997</v>
      </c>
      <c r="R78" s="15">
        <f t="shared" si="1"/>
        <v>98.154051827109299</v>
      </c>
    </row>
    <row r="79" spans="1:18" ht="64.5" hidden="1" customHeight="1" x14ac:dyDescent="0.25">
      <c r="A79" s="24"/>
      <c r="B79" s="19" t="s">
        <v>27</v>
      </c>
      <c r="C79" s="19"/>
      <c r="D79" s="19"/>
      <c r="E79" s="19"/>
      <c r="F79" s="19"/>
      <c r="G79" s="1">
        <v>633000</v>
      </c>
      <c r="H79" s="1">
        <v>0</v>
      </c>
      <c r="I79" s="1">
        <v>633000</v>
      </c>
      <c r="J79" s="1">
        <v>0</v>
      </c>
      <c r="K79" s="1">
        <v>293669.03000000003</v>
      </c>
      <c r="L79" s="1">
        <v>0</v>
      </c>
      <c r="M79" s="1">
        <v>293669.03000000003</v>
      </c>
      <c r="N79" s="1">
        <v>0</v>
      </c>
      <c r="O79" s="15">
        <v>46.393211690363358</v>
      </c>
      <c r="P79" s="17" t="s">
        <v>87</v>
      </c>
      <c r="Q79" s="1">
        <v>469040.3</v>
      </c>
      <c r="R79" s="15">
        <f t="shared" si="1"/>
        <v>62.610617893601052</v>
      </c>
    </row>
    <row r="80" spans="1:18" ht="35.25" hidden="1" customHeight="1" x14ac:dyDescent="0.25">
      <c r="A80" s="16"/>
      <c r="B80" s="19" t="s">
        <v>61</v>
      </c>
      <c r="C80" s="19"/>
      <c r="D80" s="19"/>
      <c r="E80" s="19"/>
      <c r="F80" s="19"/>
      <c r="G80" s="1">
        <v>4123000</v>
      </c>
      <c r="H80" s="1">
        <v>0</v>
      </c>
      <c r="I80" s="1">
        <v>0</v>
      </c>
      <c r="J80" s="1">
        <v>4123000</v>
      </c>
      <c r="K80" s="1">
        <v>2487052.52</v>
      </c>
      <c r="L80" s="1">
        <v>0</v>
      </c>
      <c r="M80" s="1">
        <v>0</v>
      </c>
      <c r="N80" s="1">
        <v>2487052.52</v>
      </c>
      <c r="O80" s="15">
        <v>60.321429056512244</v>
      </c>
      <c r="P80" s="16"/>
      <c r="Q80" s="1"/>
      <c r="R80" s="15" t="e">
        <f t="shared" si="1"/>
        <v>#DIV/0!</v>
      </c>
    </row>
    <row r="81" spans="1:18" ht="30" hidden="1" customHeight="1" thickBot="1" x14ac:dyDescent="0.3">
      <c r="A81" s="16"/>
      <c r="B81" s="19" t="s">
        <v>62</v>
      </c>
      <c r="C81" s="19"/>
      <c r="D81" s="19"/>
      <c r="E81" s="19"/>
      <c r="F81" s="19"/>
      <c r="G81" s="1">
        <v>3237351.03</v>
      </c>
      <c r="H81" s="1">
        <v>0</v>
      </c>
      <c r="I81" s="1">
        <v>0</v>
      </c>
      <c r="J81" s="1">
        <v>3237351.03</v>
      </c>
      <c r="K81" s="1">
        <v>2726619.98</v>
      </c>
      <c r="L81" s="1">
        <v>0</v>
      </c>
      <c r="M81" s="1">
        <v>0</v>
      </c>
      <c r="N81" s="1">
        <v>2726619.98</v>
      </c>
      <c r="O81" s="15">
        <v>84.223797627531312</v>
      </c>
      <c r="P81" s="16"/>
      <c r="Q81" s="1"/>
      <c r="R81" s="15" t="e">
        <f t="shared" si="1"/>
        <v>#DIV/0!</v>
      </c>
    </row>
    <row r="82" spans="1:18" x14ac:dyDescent="0.25">
      <c r="A82" s="16"/>
      <c r="B82" s="21" t="s">
        <v>63</v>
      </c>
      <c r="C82" s="21"/>
      <c r="D82" s="21"/>
      <c r="E82" s="21"/>
      <c r="F82" s="21"/>
      <c r="G82" s="1">
        <f>1521976893.88-G80-G81</f>
        <v>1514616542.8500001</v>
      </c>
      <c r="H82" s="1">
        <v>95551059.939999998</v>
      </c>
      <c r="I82" s="1">
        <v>644693498.85000002</v>
      </c>
      <c r="J82" s="1">
        <f>781732335.09-J80-J81</f>
        <v>774371984.06000006</v>
      </c>
      <c r="K82" s="1">
        <f>K7+K9+K17+K22+K27+K29+K33+K38+K45+K49+K55+K58+K62+K67+K70+K73+K76</f>
        <v>872506844.41999984</v>
      </c>
      <c r="L82" s="1">
        <v>81955017.959999993</v>
      </c>
      <c r="M82" s="1">
        <v>298796557.51999998</v>
      </c>
      <c r="N82" s="1">
        <f>496968941.44-N80-N81</f>
        <v>491755268.94</v>
      </c>
      <c r="O82" s="15">
        <f>K82/G82*100</f>
        <v>57.605791283530728</v>
      </c>
      <c r="P82" s="16"/>
      <c r="Q82" s="1">
        <f>Q7+Q9+Q17+Q22+Q27+Q29+Q33+Q38+Q45+Q49+Q55+Q58+Q62+Q67+Q70+Q73+Q76</f>
        <v>749192879.66999984</v>
      </c>
      <c r="R82" s="15">
        <f t="shared" si="1"/>
        <v>116.45957511025955</v>
      </c>
    </row>
    <row r="83" spans="1:18" x14ac:dyDescent="0.25">
      <c r="B83" s="2"/>
      <c r="C83" s="2"/>
      <c r="D83" s="2"/>
      <c r="E83" s="2"/>
      <c r="F83" s="2"/>
      <c r="G83" s="10"/>
      <c r="H83" s="2"/>
      <c r="I83" s="2"/>
      <c r="J83" s="2"/>
      <c r="K83" s="10"/>
      <c r="L83" s="2"/>
      <c r="M83" s="2"/>
      <c r="N83" s="2"/>
      <c r="O83" s="13"/>
    </row>
    <row r="84" spans="1:18" ht="22.5" customHeight="1" x14ac:dyDescent="0.25">
      <c r="B84" s="20"/>
      <c r="C84" s="20"/>
      <c r="D84" s="20"/>
      <c r="E84" s="20"/>
      <c r="F84" s="20"/>
      <c r="G84" s="20"/>
      <c r="H84" s="6"/>
      <c r="I84" s="23" t="s">
        <v>64</v>
      </c>
      <c r="J84" s="23"/>
      <c r="K84" s="5"/>
      <c r="P84" s="9"/>
    </row>
  </sheetData>
  <mergeCells count="94">
    <mergeCell ref="A1:R1"/>
    <mergeCell ref="R4:R6"/>
    <mergeCell ref="Q4:Q6"/>
    <mergeCell ref="B74:F74"/>
    <mergeCell ref="B57:F57"/>
    <mergeCell ref="P4:P6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I84:J84"/>
    <mergeCell ref="B4:B6"/>
    <mergeCell ref="C4:F4"/>
    <mergeCell ref="G4:J4"/>
    <mergeCell ref="K4:N4"/>
    <mergeCell ref="C5:C6"/>
    <mergeCell ref="D5:D6"/>
    <mergeCell ref="E5:E6"/>
    <mergeCell ref="F5:F6"/>
    <mergeCell ref="G5:G6"/>
    <mergeCell ref="H5:J5"/>
    <mergeCell ref="K5:K6"/>
    <mergeCell ref="L5:N5"/>
    <mergeCell ref="O4:O6"/>
    <mergeCell ref="B7:F7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84:G84"/>
    <mergeCell ref="B75:F75"/>
    <mergeCell ref="B82:F82"/>
    <mergeCell ref="B76:F76"/>
    <mergeCell ref="B77:F77"/>
    <mergeCell ref="B78:F78"/>
    <mergeCell ref="B79:F79"/>
    <mergeCell ref="B80:F80"/>
    <mergeCell ref="B81:F81"/>
  </mergeCells>
  <pageMargins left="0.23622047244094491" right="0.23622047244094491" top="0.74803149606299213" bottom="0.74803149606299213" header="0.23622047244094491" footer="0.23622047244094491"/>
  <pageSetup paperSize="9" scale="65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2022-10-10T12:18:50Z</cp:lastPrinted>
  <dcterms:created xsi:type="dcterms:W3CDTF">2021-04-12T14:52:46Z</dcterms:created>
  <dcterms:modified xsi:type="dcterms:W3CDTF">2022-10-10T13:36:34Z</dcterms:modified>
</cp:coreProperties>
</file>