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7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<sst xmlns="http://schemas.openxmlformats.org/spreadsheetml/2006/main" count="163" uniqueCount="40">
  <si>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</si>
  <si>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</si>
  <si>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</si>
  <si>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</si>
  <si>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</si>
  <si>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</si>
  <si>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</si>
  <si>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</si>
  <si>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</si>
  <si>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</si>
  <si>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</si>
  <si>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</si>
  <si>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</si>
  <si>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</si>
  <si>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</si>
  <si>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</si>
  <si>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</si>
  <si>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</si>
  <si>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</si>
  <si>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</si>
  <si>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</si>
  <si>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</si>
  <si>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</si>
  <si>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</si>
  <si>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</si>
  <si>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</si>
  <si>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</si>
  <si>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</si>
  <si>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</si>
  <si>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</si>
  <si>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</si>
  <si>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</si>
  <si>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</si>
  <si>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</si>
  <si>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</si>
  <si>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</si>
  <si>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</si>
  <si>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</si>
  <si>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</si>
  <si>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27.10.2015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</si>
</sst>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72" fontId="5" fillId="0" borderId="4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131"/>
      <c r="W1" s="131"/>
    </row>
    <row r="2" spans="1:25" ht="42.75" customHeight="1" thickBot="1">
      <c r="A2" s="136" t="s">
        <v>1</v>
      </c>
      <c r="B2" s="150" t="s">
        <v>2</v>
      </c>
      <c r="C2" s="151"/>
      <c r="D2" s="152"/>
      <c r="E2" s="132" t="s">
        <v>4</v>
      </c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6" t="s">
        <v>22</v>
      </c>
      <c r="V2" s="136" t="s">
        <v>8</v>
      </c>
      <c r="W2" s="139" t="s">
        <v>9</v>
      </c>
      <c r="X2" s="146" t="s">
        <v>19</v>
      </c>
      <c r="Y2" s="147"/>
    </row>
    <row r="3" spans="1:25" ht="42.75" customHeight="1" thickBot="1">
      <c r="A3" s="137"/>
      <c r="B3" s="153"/>
      <c r="C3" s="131"/>
      <c r="D3" s="154"/>
      <c r="E3" s="142" t="s">
        <v>3</v>
      </c>
      <c r="F3" s="143"/>
      <c r="G3" s="144"/>
      <c r="H3" s="145"/>
      <c r="I3" s="142" t="s">
        <v>5</v>
      </c>
      <c r="J3" s="143"/>
      <c r="K3" s="144"/>
      <c r="L3" s="145"/>
      <c r="M3" s="142" t="s">
        <v>6</v>
      </c>
      <c r="N3" s="143"/>
      <c r="O3" s="144"/>
      <c r="P3" s="145"/>
      <c r="Q3" s="142" t="s">
        <v>7</v>
      </c>
      <c r="R3" s="143"/>
      <c r="S3" s="144"/>
      <c r="T3" s="145"/>
      <c r="U3" s="137"/>
      <c r="V3" s="137"/>
      <c r="W3" s="140"/>
      <c r="X3" s="148"/>
      <c r="Y3" s="149"/>
    </row>
    <row r="4" spans="1:25" ht="42.75" customHeight="1" thickBot="1">
      <c r="A4" s="13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38"/>
      <c r="W4" s="141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9" sqref="P19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  <c r="AB1" s="131"/>
      <c r="AC1" s="131"/>
      <c r="AD1" s="131"/>
      <c r="AE1" s="131"/>
    </row>
    <row r="2" spans="1:31" ht="42.75" customHeight="1" thickBot="1">
      <c r="A2" s="173" t="s">
        <v>1</v>
      </c>
      <c r="B2" s="176" t="s">
        <v>2</v>
      </c>
      <c r="C2" s="177"/>
      <c r="D2" s="178"/>
      <c r="E2" s="162" t="s">
        <v>34</v>
      </c>
      <c r="F2" s="163"/>
      <c r="G2" s="163"/>
      <c r="H2" s="163"/>
      <c r="I2" s="164"/>
      <c r="J2" s="155" t="s">
        <v>4</v>
      </c>
      <c r="K2" s="156"/>
      <c r="L2" s="156"/>
      <c r="M2" s="156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70" t="s">
        <v>28</v>
      </c>
      <c r="AA2" s="136" t="s">
        <v>29</v>
      </c>
      <c r="AB2" s="136" t="s">
        <v>8</v>
      </c>
      <c r="AC2" s="136" t="s">
        <v>30</v>
      </c>
      <c r="AD2" s="176" t="s">
        <v>33</v>
      </c>
      <c r="AE2" s="178"/>
    </row>
    <row r="3" spans="1:31" ht="42.75" customHeight="1" thickBot="1">
      <c r="A3" s="174"/>
      <c r="B3" s="179"/>
      <c r="C3" s="180"/>
      <c r="D3" s="181"/>
      <c r="E3" s="165"/>
      <c r="F3" s="166"/>
      <c r="G3" s="166"/>
      <c r="H3" s="166"/>
      <c r="I3" s="167"/>
      <c r="J3" s="155" t="s">
        <v>3</v>
      </c>
      <c r="K3" s="156"/>
      <c r="L3" s="156"/>
      <c r="M3" s="157"/>
      <c r="N3" s="158" t="s">
        <v>5</v>
      </c>
      <c r="O3" s="159"/>
      <c r="P3" s="160"/>
      <c r="Q3" s="161"/>
      <c r="R3" s="158" t="s">
        <v>6</v>
      </c>
      <c r="S3" s="159"/>
      <c r="T3" s="160"/>
      <c r="U3" s="161"/>
      <c r="V3" s="158" t="s">
        <v>7</v>
      </c>
      <c r="W3" s="159"/>
      <c r="X3" s="160"/>
      <c r="Y3" s="161"/>
      <c r="Z3" s="171"/>
      <c r="AA3" s="137"/>
      <c r="AB3" s="137"/>
      <c r="AC3" s="137"/>
      <c r="AD3" s="182"/>
      <c r="AE3" s="183"/>
    </row>
    <row r="4" spans="1:31" ht="42.75" customHeight="1" thickBot="1">
      <c r="A4" s="175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2"/>
      <c r="AA4" s="138"/>
      <c r="AB4" s="138"/>
      <c r="AC4" s="138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>
        <v>122</v>
      </c>
      <c r="G5" s="117">
        <f>F5*100/E5</f>
        <v>100</v>
      </c>
      <c r="H5" s="118">
        <v>1410</v>
      </c>
      <c r="I5" s="119">
        <f aca="true" t="shared" si="1" ref="I5:I10">H5/F5*10</f>
        <v>115.57377049180329</v>
      </c>
      <c r="J5" s="65">
        <v>1203</v>
      </c>
      <c r="K5" s="66">
        <v>1330</v>
      </c>
      <c r="L5" s="67">
        <f aca="true" t="shared" si="2" ref="L5:L10">K5/J5*100</f>
        <v>110.55694098088114</v>
      </c>
      <c r="M5" s="64">
        <f aca="true" t="shared" si="3" ref="M5:M10">K5*0.45</f>
        <v>598.5</v>
      </c>
      <c r="N5" s="65">
        <v>8955</v>
      </c>
      <c r="O5" s="66">
        <v>12795</v>
      </c>
      <c r="P5" s="67">
        <f aca="true" t="shared" si="4" ref="P5:P10">O5/N5*100</f>
        <v>142.88107202680067</v>
      </c>
      <c r="Q5" s="64">
        <f aca="true" t="shared" si="5" ref="Q5:Q10">O5*0.32</f>
        <v>4094.4</v>
      </c>
      <c r="R5" s="65">
        <v>5400</v>
      </c>
      <c r="S5" s="66">
        <v>9055</v>
      </c>
      <c r="T5" s="67">
        <f aca="true" t="shared" si="6" ref="T5:T10">S5/R5*100</f>
        <v>167.6851851851852</v>
      </c>
      <c r="U5" s="64">
        <f aca="true" t="shared" si="7" ref="U5:U10">S5*0.18</f>
        <v>1629.8999999999999</v>
      </c>
      <c r="V5" s="65"/>
      <c r="W5" s="66"/>
      <c r="X5" s="67"/>
      <c r="Y5" s="64"/>
      <c r="Z5" s="68">
        <f aca="true" t="shared" si="8" ref="Z5:Z10">(K5+O5+S5+W5)/(J5+N5+R5+V5)*100</f>
        <v>148.99087286283583</v>
      </c>
      <c r="AA5" s="68">
        <f>M5+Q5+U5+Y5</f>
        <v>6322.799999999999</v>
      </c>
      <c r="AB5" s="69">
        <v>1646</v>
      </c>
      <c r="AC5" s="70">
        <f>AA5/AB5*10</f>
        <v>38.41312272174969</v>
      </c>
      <c r="AD5" s="65">
        <v>800</v>
      </c>
      <c r="AE5" s="64">
        <f aca="true" t="shared" si="9" ref="AE5:AE10">AD5*0.22</f>
        <v>176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 t="shared" si="1"/>
        <v>366.66666666666663</v>
      </c>
      <c r="J6" s="72">
        <v>1430</v>
      </c>
      <c r="K6" s="73">
        <v>1515</v>
      </c>
      <c r="L6" s="67">
        <f t="shared" si="2"/>
        <v>105.94405594405593</v>
      </c>
      <c r="M6" s="64">
        <f t="shared" si="3"/>
        <v>681.75</v>
      </c>
      <c r="N6" s="72">
        <v>12025</v>
      </c>
      <c r="O6" s="73">
        <v>14636</v>
      </c>
      <c r="P6" s="67">
        <f t="shared" si="4"/>
        <v>121.71309771309771</v>
      </c>
      <c r="Q6" s="64">
        <f t="shared" si="5"/>
        <v>4683.52</v>
      </c>
      <c r="R6" s="72">
        <v>8325</v>
      </c>
      <c r="S6" s="73">
        <v>8700</v>
      </c>
      <c r="T6" s="67">
        <f t="shared" si="6"/>
        <v>104.5045045045045</v>
      </c>
      <c r="U6" s="64">
        <f t="shared" si="7"/>
        <v>1566</v>
      </c>
      <c r="V6" s="72"/>
      <c r="W6" s="73"/>
      <c r="X6" s="67"/>
      <c r="Y6" s="64"/>
      <c r="Z6" s="68">
        <f t="shared" si="8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9"/>
        <v>154</v>
      </c>
    </row>
    <row r="7" spans="1:51" s="109" customFormat="1" ht="39" customHeight="1">
      <c r="A7" s="102" t="s">
        <v>14</v>
      </c>
      <c r="B7" s="88">
        <v>2100</v>
      </c>
      <c r="C7" s="71">
        <v>792</v>
      </c>
      <c r="D7" s="103">
        <f t="shared" si="0"/>
        <v>37.714285714285715</v>
      </c>
      <c r="E7" s="72">
        <v>200</v>
      </c>
      <c r="F7" s="73">
        <v>122</v>
      </c>
      <c r="G7" s="120">
        <f>F7*100/E7</f>
        <v>61</v>
      </c>
      <c r="H7" s="121">
        <v>1000</v>
      </c>
      <c r="I7" s="122">
        <f t="shared" si="1"/>
        <v>81.96721311475409</v>
      </c>
      <c r="J7" s="88">
        <v>500</v>
      </c>
      <c r="K7" s="71">
        <v>588</v>
      </c>
      <c r="L7" s="67">
        <f t="shared" si="2"/>
        <v>117.6</v>
      </c>
      <c r="M7" s="64">
        <f t="shared" si="3"/>
        <v>264.6</v>
      </c>
      <c r="N7" s="88">
        <v>3000</v>
      </c>
      <c r="O7" s="104"/>
      <c r="P7" s="105">
        <f t="shared" si="4"/>
        <v>0</v>
      </c>
      <c r="Q7" s="64">
        <f t="shared" si="5"/>
        <v>0</v>
      </c>
      <c r="R7" s="88">
        <v>5000</v>
      </c>
      <c r="S7" s="71">
        <v>4190</v>
      </c>
      <c r="T7" s="67">
        <f t="shared" si="6"/>
        <v>83.8</v>
      </c>
      <c r="U7" s="64">
        <f t="shared" si="7"/>
        <v>754.1999999999999</v>
      </c>
      <c r="V7" s="88"/>
      <c r="W7" s="71"/>
      <c r="X7" s="105"/>
      <c r="Y7" s="103"/>
      <c r="Z7" s="68">
        <f t="shared" si="8"/>
        <v>56.21176470588235</v>
      </c>
      <c r="AA7" s="106">
        <f>M7+Q7+U7+Y7</f>
        <v>1018.8</v>
      </c>
      <c r="AB7" s="107"/>
      <c r="AC7" s="70"/>
      <c r="AD7" s="88"/>
      <c r="AE7" s="64">
        <f t="shared" si="9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3061</v>
      </c>
      <c r="D8" s="64">
        <f t="shared" si="0"/>
        <v>76.525</v>
      </c>
      <c r="E8" s="72">
        <v>547</v>
      </c>
      <c r="F8" s="73">
        <v>547</v>
      </c>
      <c r="G8" s="120">
        <f>F8*100/E8</f>
        <v>100</v>
      </c>
      <c r="H8" s="121">
        <v>14957</v>
      </c>
      <c r="I8" s="122">
        <f t="shared" si="1"/>
        <v>273.43692870201096</v>
      </c>
      <c r="J8" s="72">
        <v>500</v>
      </c>
      <c r="K8" s="73">
        <v>517</v>
      </c>
      <c r="L8" s="67">
        <f t="shared" si="2"/>
        <v>103.4</v>
      </c>
      <c r="M8" s="64">
        <f t="shared" si="3"/>
        <v>232.65</v>
      </c>
      <c r="N8" s="72">
        <v>8780</v>
      </c>
      <c r="O8" s="73">
        <v>8158</v>
      </c>
      <c r="P8" s="67">
        <f t="shared" si="4"/>
        <v>92.91571753986332</v>
      </c>
      <c r="Q8" s="64">
        <f t="shared" si="5"/>
        <v>2610.56</v>
      </c>
      <c r="R8" s="72">
        <v>10545</v>
      </c>
      <c r="S8" s="73">
        <v>14021</v>
      </c>
      <c r="T8" s="67">
        <f t="shared" si="6"/>
        <v>132.96348980559506</v>
      </c>
      <c r="U8" s="64">
        <f t="shared" si="7"/>
        <v>2523.7799999999997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8"/>
        <v>114.23105590062113</v>
      </c>
      <c r="AA8" s="68">
        <f>M8+Q8+U8+Y8</f>
        <v>5616.04</v>
      </c>
      <c r="AB8" s="74">
        <v>1961</v>
      </c>
      <c r="AC8" s="70">
        <f>AA8/AB8*10</f>
        <v>28.638653748087712</v>
      </c>
      <c r="AD8" s="72">
        <v>418</v>
      </c>
      <c r="AE8" s="64">
        <f t="shared" si="9"/>
        <v>91.96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>
        <v>78</v>
      </c>
      <c r="G9" s="123"/>
      <c r="H9" s="124">
        <v>625</v>
      </c>
      <c r="I9" s="125">
        <f t="shared" si="1"/>
        <v>80.12820512820512</v>
      </c>
      <c r="J9" s="77">
        <v>1100</v>
      </c>
      <c r="K9" s="79">
        <v>650</v>
      </c>
      <c r="L9" s="78">
        <f t="shared" si="2"/>
        <v>59.09090909090909</v>
      </c>
      <c r="M9" s="64">
        <f t="shared" si="3"/>
        <v>292.5</v>
      </c>
      <c r="N9" s="77">
        <v>4000</v>
      </c>
      <c r="O9" s="79">
        <v>6214</v>
      </c>
      <c r="P9" s="78">
        <f t="shared" si="4"/>
        <v>155.35000000000002</v>
      </c>
      <c r="Q9" s="76">
        <f t="shared" si="5"/>
        <v>1988.48</v>
      </c>
      <c r="R9" s="77">
        <v>5400</v>
      </c>
      <c r="S9" s="79">
        <v>7523</v>
      </c>
      <c r="T9" s="78">
        <f t="shared" si="6"/>
        <v>139.31481481481484</v>
      </c>
      <c r="U9" s="64">
        <f t="shared" si="7"/>
        <v>1354.1399999999999</v>
      </c>
      <c r="V9" s="77"/>
      <c r="W9" s="79"/>
      <c r="X9" s="78"/>
      <c r="Y9" s="76"/>
      <c r="Z9" s="80">
        <f t="shared" si="8"/>
        <v>137.01904761904763</v>
      </c>
      <c r="AA9" s="80">
        <f>M9+Q9+U9+Y9</f>
        <v>3635.12</v>
      </c>
      <c r="AB9" s="81">
        <v>930</v>
      </c>
      <c r="AC9" s="82">
        <f>AA9/AB9*10</f>
        <v>39.08731182795699</v>
      </c>
      <c r="AD9" s="77">
        <v>240</v>
      </c>
      <c r="AE9" s="76">
        <f t="shared" si="9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12677</v>
      </c>
      <c r="D10" s="92">
        <f t="shared" si="0"/>
        <v>83.40131578947368</v>
      </c>
      <c r="E10" s="90">
        <f>SUM(E5:E9)</f>
        <v>1019</v>
      </c>
      <c r="F10" s="91">
        <f>SUM(F5:F9)</f>
        <v>1019</v>
      </c>
      <c r="G10" s="99">
        <f>F10*100/E10</f>
        <v>100</v>
      </c>
      <c r="H10" s="126">
        <f>SUM(H5:H9)</f>
        <v>23492</v>
      </c>
      <c r="I10" s="127">
        <f t="shared" si="1"/>
        <v>230.5397448478901</v>
      </c>
      <c r="J10" s="98">
        <f>SUM(J5:J9)</f>
        <v>4733</v>
      </c>
      <c r="K10" s="91">
        <f>SUM(K5:K9)</f>
        <v>4600</v>
      </c>
      <c r="L10" s="93">
        <f t="shared" si="2"/>
        <v>97.18994295372913</v>
      </c>
      <c r="M10" s="93">
        <f t="shared" si="3"/>
        <v>2070</v>
      </c>
      <c r="N10" s="90">
        <f>SUM(N5:N9)</f>
        <v>36760</v>
      </c>
      <c r="O10" s="91">
        <f>SUM(O5:O9)</f>
        <v>41803</v>
      </c>
      <c r="P10" s="99">
        <f t="shared" si="4"/>
        <v>113.71871599564744</v>
      </c>
      <c r="Q10" s="92">
        <f t="shared" si="5"/>
        <v>13376.960000000001</v>
      </c>
      <c r="R10" s="97">
        <f>SUM(R5:R9)</f>
        <v>34670</v>
      </c>
      <c r="S10" s="91">
        <f>SUM(S5:S9)</f>
        <v>43489</v>
      </c>
      <c r="T10" s="93">
        <f t="shared" si="6"/>
        <v>125.43697721372943</v>
      </c>
      <c r="U10" s="92">
        <f t="shared" si="7"/>
        <v>7828.0199999999995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8"/>
        <v>117.94593463505225</v>
      </c>
      <c r="AA10" s="96">
        <f>SUM(AA5:AA9)</f>
        <v>23524.03</v>
      </c>
      <c r="AB10" s="100">
        <f>SUM(AB5:AB9)</f>
        <v>6537</v>
      </c>
      <c r="AC10" s="128">
        <f>AA10/AB10*10</f>
        <v>35.98597215848248</v>
      </c>
      <c r="AD10" s="129">
        <f>SUM(AD5:AD9)</f>
        <v>2158</v>
      </c>
      <c r="AE10" s="127">
        <f t="shared" si="9"/>
        <v>474.76</v>
      </c>
    </row>
    <row r="14" ht="12" customHeight="1"/>
  </sheetData>
  <sheetProtection/>
  <mergeCells count="14">
    <mergeCell ref="AC2:AC4"/>
    <mergeCell ref="A2:A4"/>
    <mergeCell ref="B2:D3"/>
    <mergeCell ref="AD2:AE3"/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2015-10-27T10:35:04Z</dcterms:modified>
  <cp:category/>
  <cp:version/>
  <cp:contentType/>
  <cp:contentStatus/>
</cp:coreProperties>
</file>