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3.19" sheetId="28" r:id="rId1"/>
  </sheets>
  <calcPr calcId="162913"/>
</workbook>
</file>

<file path=xl/calcChain.xml><?xml version="1.0" encoding="utf-8"?>
<calcChain xmlns="http://schemas.openxmlformats.org/spreadsheetml/2006/main">
  <c r="T9" i="28" l="1"/>
  <c r="S9" i="28"/>
  <c r="R9" i="28"/>
  <c r="P9" i="28"/>
  <c r="O9" i="28"/>
  <c r="J9" i="28"/>
  <c r="M9" i="28" s="1"/>
  <c r="I9" i="28"/>
  <c r="K9" i="28" s="1"/>
  <c r="F9" i="28"/>
  <c r="E9" i="28"/>
  <c r="C9" i="28"/>
  <c r="D9" i="28" s="1"/>
  <c r="B9" i="28"/>
  <c r="T8" i="28"/>
  <c r="Q8" i="28"/>
  <c r="M8" i="28"/>
  <c r="N8" i="28" s="1"/>
  <c r="L8" i="28"/>
  <c r="K8" i="28"/>
  <c r="H8" i="28"/>
  <c r="G8" i="28"/>
  <c r="D8" i="28"/>
  <c r="T7" i="28"/>
  <c r="Q7" i="28"/>
  <c r="M7" i="28"/>
  <c r="L7" i="28"/>
  <c r="K7" i="28"/>
  <c r="H7" i="28"/>
  <c r="G7" i="28"/>
  <c r="D7" i="28"/>
  <c r="T6" i="28"/>
  <c r="Q6" i="28"/>
  <c r="M6" i="28"/>
  <c r="L6" i="28"/>
  <c r="K6" i="28"/>
  <c r="H6" i="28"/>
  <c r="G6" i="28"/>
  <c r="D6" i="28"/>
  <c r="T5" i="28"/>
  <c r="Q5" i="28"/>
  <c r="N5" i="28"/>
  <c r="M5" i="28"/>
  <c r="L5" i="28"/>
  <c r="K5" i="28"/>
  <c r="H5" i="28"/>
  <c r="H9" i="28" s="1"/>
  <c r="G5" i="28"/>
  <c r="D5" i="28"/>
  <c r="Q9" i="28" l="1"/>
  <c r="G9" i="28"/>
  <c r="L9" i="28"/>
  <c r="N9" i="28" s="1"/>
  <c r="N6" i="28"/>
  <c r="N7" i="28"/>
</calcChain>
</file>

<file path=xl/sharedStrings.xml><?xml version="1.0" encoding="utf-8"?>
<sst xmlns="http://schemas.openxmlformats.org/spreadsheetml/2006/main" count="23" uniqueCount="18">
  <si>
    <t>Наименование хозяйства</t>
  </si>
  <si>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</si>
  <si>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</si>
  <si>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</si>
  <si>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</si>
  <si>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</si>
  <si>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</si>
  <si>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</si>
  <si>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</si>
  <si>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</si>
  <si>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Валовый надой,                   тонн</t>
  </si>
  <si>
    <t>Сдача молока (зачет), тонн</t>
  </si>
  <si>
    <t>Сдача мяса,        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</si>
  <si>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</si>
  <si>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</si>
  <si>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</si>
  <si>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>Итоги по животноводству на 1.03.2019 г. (с нарастающим итогом) по Лотошинскому муниципальному району</t>
  </si>
  <si>
    <t xml:space="preserve"> + / -                   к 01.01.19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</si>
</sst>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10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sz val="11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164" fontId="6" fillId="2" borderId="34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Normal="100" zoomScaleSheetLayoutView="100" workbookViewId="0">
      <selection activeCell="D16" sqref="D16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1" width="14.85546875" style="1" customWidth="1"/>
    <col min="22" max="16384" width="9.140625" style="1"/>
  </cols>
  <sheetData>
    <row r="1" spans="1:21" ht="51.75" customHeight="1" thickBot="1" x14ac:dyDescent="0.2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2" customFormat="1" ht="37.5" customHeight="1" thickBot="1" x14ac:dyDescent="0.25">
      <c r="A2" s="61" t="s">
        <v>0</v>
      </c>
      <c r="B2" s="65" t="s">
        <v>5</v>
      </c>
      <c r="C2" s="66"/>
      <c r="D2" s="66"/>
      <c r="E2" s="66"/>
      <c r="F2" s="66"/>
      <c r="G2" s="66"/>
      <c r="H2" s="67"/>
      <c r="I2" s="68" t="s">
        <v>10</v>
      </c>
      <c r="J2" s="69"/>
      <c r="K2" s="70"/>
      <c r="L2" s="68" t="s">
        <v>4</v>
      </c>
      <c r="M2" s="69"/>
      <c r="N2" s="70"/>
      <c r="O2" s="68" t="s">
        <v>11</v>
      </c>
      <c r="P2" s="69"/>
      <c r="Q2" s="70"/>
      <c r="R2" s="68" t="s">
        <v>12</v>
      </c>
      <c r="S2" s="69"/>
      <c r="T2" s="70"/>
      <c r="U2" s="53" t="s">
        <v>13</v>
      </c>
    </row>
    <row r="3" spans="1:21" s="2" customFormat="1" ht="41.25" customHeight="1" thickBot="1" x14ac:dyDescent="0.25">
      <c r="A3" s="62"/>
      <c r="B3" s="55" t="s">
        <v>3</v>
      </c>
      <c r="C3" s="56"/>
      <c r="D3" s="57"/>
      <c r="E3" s="58" t="s">
        <v>14</v>
      </c>
      <c r="F3" s="59"/>
      <c r="G3" s="59"/>
      <c r="H3" s="60"/>
      <c r="I3" s="71"/>
      <c r="J3" s="72"/>
      <c r="K3" s="73"/>
      <c r="L3" s="71"/>
      <c r="M3" s="72"/>
      <c r="N3" s="73"/>
      <c r="O3" s="71"/>
      <c r="P3" s="72"/>
      <c r="Q3" s="73"/>
      <c r="R3" s="71"/>
      <c r="S3" s="72"/>
      <c r="T3" s="73"/>
      <c r="U3" s="54"/>
    </row>
    <row r="4" spans="1:21" s="2" customFormat="1" ht="47.25" customHeight="1" thickBot="1" x14ac:dyDescent="0.25">
      <c r="A4" s="63"/>
      <c r="B4" s="3">
        <v>43525</v>
      </c>
      <c r="C4" s="4">
        <v>43160</v>
      </c>
      <c r="D4" s="5" t="s">
        <v>15</v>
      </c>
      <c r="E4" s="3">
        <v>43525</v>
      </c>
      <c r="F4" s="4">
        <v>43160</v>
      </c>
      <c r="G4" s="6" t="s">
        <v>15</v>
      </c>
      <c r="H4" s="5" t="s">
        <v>17</v>
      </c>
      <c r="I4" s="3">
        <v>43525</v>
      </c>
      <c r="J4" s="4">
        <v>43160</v>
      </c>
      <c r="K4" s="5" t="s">
        <v>15</v>
      </c>
      <c r="L4" s="37">
        <v>43525</v>
      </c>
      <c r="M4" s="4">
        <v>43160</v>
      </c>
      <c r="N4" s="38" t="s">
        <v>15</v>
      </c>
      <c r="O4" s="3">
        <v>43525</v>
      </c>
      <c r="P4" s="4">
        <v>43160</v>
      </c>
      <c r="Q4" s="5" t="s">
        <v>15</v>
      </c>
      <c r="R4" s="3">
        <v>43525</v>
      </c>
      <c r="S4" s="4">
        <v>43160</v>
      </c>
      <c r="T4" s="5" t="s">
        <v>15</v>
      </c>
      <c r="U4" s="34" t="s">
        <v>7</v>
      </c>
    </row>
    <row r="5" spans="1:21" s="43" customFormat="1" ht="42.75" customHeight="1" x14ac:dyDescent="0.2">
      <c r="A5" s="7" t="s">
        <v>9</v>
      </c>
      <c r="B5" s="39">
        <v>1723</v>
      </c>
      <c r="C5" s="8">
        <v>1625</v>
      </c>
      <c r="D5" s="9">
        <f>B5-C5</f>
        <v>98</v>
      </c>
      <c r="E5" s="39">
        <v>819</v>
      </c>
      <c r="F5" s="8">
        <v>783</v>
      </c>
      <c r="G5" s="8">
        <f>E5-F5</f>
        <v>36</v>
      </c>
      <c r="H5" s="9">
        <f>E5-808</f>
        <v>11</v>
      </c>
      <c r="I5" s="10">
        <v>942.7</v>
      </c>
      <c r="J5" s="11">
        <v>932.9</v>
      </c>
      <c r="K5" s="12">
        <f>I5-J5</f>
        <v>9.8000000000000682</v>
      </c>
      <c r="L5" s="40">
        <f>I5/E5*1000</f>
        <v>1151.0378510378512</v>
      </c>
      <c r="M5" s="11">
        <f>J5/F5*1000</f>
        <v>1191.4431673052361</v>
      </c>
      <c r="N5" s="41">
        <f>L5-M5</f>
        <v>-40.405316267384933</v>
      </c>
      <c r="O5" s="10">
        <v>1131.2</v>
      </c>
      <c r="P5" s="11">
        <v>1117.5999999999999</v>
      </c>
      <c r="Q5" s="12">
        <f>O5-P5</f>
        <v>13.600000000000136</v>
      </c>
      <c r="R5" s="10">
        <v>26.5</v>
      </c>
      <c r="S5" s="11">
        <v>33</v>
      </c>
      <c r="T5" s="12">
        <f>R5-S5</f>
        <v>-6.5</v>
      </c>
      <c r="U5" s="42">
        <v>830</v>
      </c>
    </row>
    <row r="6" spans="1:21" s="46" customFormat="1" ht="42.75" customHeight="1" x14ac:dyDescent="0.2">
      <c r="A6" s="13" t="s">
        <v>6</v>
      </c>
      <c r="B6" s="14">
        <v>1280</v>
      </c>
      <c r="C6" s="15">
        <v>1230</v>
      </c>
      <c r="D6" s="16">
        <f t="shared" ref="D6:D8" si="0">B6-C6</f>
        <v>50</v>
      </c>
      <c r="E6" s="14">
        <v>560</v>
      </c>
      <c r="F6" s="15">
        <v>560</v>
      </c>
      <c r="G6" s="15">
        <f t="shared" ref="G6:G8" si="1">E6-F6</f>
        <v>0</v>
      </c>
      <c r="H6" s="16">
        <f>E6-560</f>
        <v>0</v>
      </c>
      <c r="I6" s="17">
        <v>507.1</v>
      </c>
      <c r="J6" s="18">
        <v>441.3</v>
      </c>
      <c r="K6" s="19">
        <f t="shared" ref="K6:K8" si="2">I6-J6</f>
        <v>65.800000000000011</v>
      </c>
      <c r="L6" s="44">
        <f>I6/E6*1000</f>
        <v>905.53571428571433</v>
      </c>
      <c r="M6" s="18">
        <f t="shared" ref="M6:M9" si="3">J6/F6*1000</f>
        <v>788.03571428571433</v>
      </c>
      <c r="N6" s="45">
        <f t="shared" ref="N6:N9" si="4">L6-M6</f>
        <v>117.5</v>
      </c>
      <c r="O6" s="17">
        <v>450</v>
      </c>
      <c r="P6" s="18">
        <v>483.7</v>
      </c>
      <c r="Q6" s="19">
        <f>O6-P6</f>
        <v>-33.699999999999989</v>
      </c>
      <c r="R6" s="17">
        <v>9.5</v>
      </c>
      <c r="S6" s="18">
        <v>34.6</v>
      </c>
      <c r="T6" s="19">
        <f t="shared" ref="T6:T8" si="5">R6-S6</f>
        <v>-25.1</v>
      </c>
      <c r="U6" s="35">
        <v>397</v>
      </c>
    </row>
    <row r="7" spans="1:21" s="2" customFormat="1" ht="42.75" customHeight="1" x14ac:dyDescent="0.2">
      <c r="A7" s="13" t="s">
        <v>1</v>
      </c>
      <c r="B7" s="14">
        <v>2068</v>
      </c>
      <c r="C7" s="15">
        <v>1945</v>
      </c>
      <c r="D7" s="16">
        <f t="shared" si="0"/>
        <v>123</v>
      </c>
      <c r="E7" s="14">
        <v>888</v>
      </c>
      <c r="F7" s="15">
        <v>900</v>
      </c>
      <c r="G7" s="15">
        <f t="shared" si="1"/>
        <v>-12</v>
      </c>
      <c r="H7" s="16">
        <f>E7-844</f>
        <v>44</v>
      </c>
      <c r="I7" s="17">
        <v>1098</v>
      </c>
      <c r="J7" s="18">
        <v>886.6</v>
      </c>
      <c r="K7" s="19">
        <f t="shared" si="2"/>
        <v>211.39999999999998</v>
      </c>
      <c r="L7" s="44">
        <f>I7/E7*1000</f>
        <v>1236.4864864864865</v>
      </c>
      <c r="M7" s="18">
        <f t="shared" si="3"/>
        <v>985.1111111111112</v>
      </c>
      <c r="N7" s="45">
        <f t="shared" si="4"/>
        <v>251.37537537537526</v>
      </c>
      <c r="O7" s="17">
        <v>1046.3</v>
      </c>
      <c r="P7" s="18">
        <v>1023.8</v>
      </c>
      <c r="Q7" s="19">
        <f t="shared" ref="Q7:Q8" si="6">O7-P7</f>
        <v>22.5</v>
      </c>
      <c r="R7" s="17">
        <v>27.2</v>
      </c>
      <c r="S7" s="18">
        <v>35.4</v>
      </c>
      <c r="T7" s="19">
        <f t="shared" si="5"/>
        <v>-8.1999999999999993</v>
      </c>
      <c r="U7" s="35">
        <v>417</v>
      </c>
    </row>
    <row r="8" spans="1:21" s="43" customFormat="1" ht="42.75" customHeight="1" thickBot="1" x14ac:dyDescent="0.25">
      <c r="A8" s="20" t="s">
        <v>8</v>
      </c>
      <c r="B8" s="47">
        <v>2157</v>
      </c>
      <c r="C8" s="21">
        <v>2300</v>
      </c>
      <c r="D8" s="22">
        <f t="shared" si="0"/>
        <v>-143</v>
      </c>
      <c r="E8" s="47">
        <v>1115</v>
      </c>
      <c r="F8" s="21">
        <v>1150</v>
      </c>
      <c r="G8" s="21">
        <f t="shared" si="1"/>
        <v>-35</v>
      </c>
      <c r="H8" s="22">
        <f>E8-1078</f>
        <v>37</v>
      </c>
      <c r="I8" s="23">
        <v>1364</v>
      </c>
      <c r="J8" s="24">
        <v>1241.5999999999999</v>
      </c>
      <c r="K8" s="25">
        <f t="shared" si="2"/>
        <v>122.40000000000009</v>
      </c>
      <c r="L8" s="48">
        <f>I8/E8*1000</f>
        <v>1223.3183856502242</v>
      </c>
      <c r="M8" s="24">
        <f t="shared" si="3"/>
        <v>1079.6521739130433</v>
      </c>
      <c r="N8" s="49">
        <f t="shared" si="4"/>
        <v>143.6662117371809</v>
      </c>
      <c r="O8" s="23">
        <v>1163</v>
      </c>
      <c r="P8" s="24">
        <v>1206.5999999999999</v>
      </c>
      <c r="Q8" s="25">
        <f t="shared" si="6"/>
        <v>-43.599999999999909</v>
      </c>
      <c r="R8" s="23">
        <v>41.3</v>
      </c>
      <c r="S8" s="24">
        <v>29.5</v>
      </c>
      <c r="T8" s="25">
        <f t="shared" si="5"/>
        <v>11.799999999999997</v>
      </c>
      <c r="U8" s="50">
        <v>615</v>
      </c>
    </row>
    <row r="9" spans="1:21" s="33" customFormat="1" ht="42" customHeight="1" thickBot="1" x14ac:dyDescent="0.25">
      <c r="A9" s="26" t="s">
        <v>2</v>
      </c>
      <c r="B9" s="27">
        <f t="shared" ref="B9:J9" si="7">SUM(B5:B8)</f>
        <v>7228</v>
      </c>
      <c r="C9" s="28">
        <f t="shared" si="7"/>
        <v>7100</v>
      </c>
      <c r="D9" s="29">
        <f>B9-C9</f>
        <v>128</v>
      </c>
      <c r="E9" s="27">
        <f t="shared" si="7"/>
        <v>3382</v>
      </c>
      <c r="F9" s="28">
        <f t="shared" si="7"/>
        <v>3393</v>
      </c>
      <c r="G9" s="28">
        <f>E9-F9</f>
        <v>-11</v>
      </c>
      <c r="H9" s="29">
        <f t="shared" ref="H9" si="8">SUM(H5:H8)</f>
        <v>92</v>
      </c>
      <c r="I9" s="30">
        <f t="shared" si="7"/>
        <v>3911.8</v>
      </c>
      <c r="J9" s="31">
        <f t="shared" si="7"/>
        <v>3502.4</v>
      </c>
      <c r="K9" s="32">
        <f>I9-J9</f>
        <v>409.40000000000009</v>
      </c>
      <c r="L9" s="51">
        <f>I9/E9*1000</f>
        <v>1156.6528681253697</v>
      </c>
      <c r="M9" s="31">
        <f t="shared" si="3"/>
        <v>1032.242852932508</v>
      </c>
      <c r="N9" s="52">
        <f t="shared" si="4"/>
        <v>124.41001519286169</v>
      </c>
      <c r="O9" s="30">
        <f>SUM(O5:O8)</f>
        <v>3790.5</v>
      </c>
      <c r="P9" s="31">
        <f>SUM(P5:P8)</f>
        <v>3831.7</v>
      </c>
      <c r="Q9" s="32">
        <f>O9-P9</f>
        <v>-41.199999999999818</v>
      </c>
      <c r="R9" s="30">
        <f>SUM(R5:R8)</f>
        <v>104.5</v>
      </c>
      <c r="S9" s="31">
        <f>SUM(S5:S8)</f>
        <v>132.5</v>
      </c>
      <c r="T9" s="32">
        <f>R9-S9</f>
        <v>-28</v>
      </c>
      <c r="U9" s="36">
        <v>564</v>
      </c>
    </row>
  </sheetData>
  <mergeCells count="10">
    <mergeCell ref="U2:U3"/>
    <mergeCell ref="B3:D3"/>
    <mergeCell ref="E3:H3"/>
    <mergeCell ref="A2:A4"/>
    <mergeCell ref="A1:U1"/>
    <mergeCell ref="B2:H2"/>
    <mergeCell ref="I2:K3"/>
    <mergeCell ref="L2:N3"/>
    <mergeCell ref="O2:Q3"/>
    <mergeCell ref="R2:T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01.03.19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2019-03-13T11:58:01Z</cp:lastPrinted>
  <dcterms:created xsi:type="dcterms:W3CDTF">2014-05-06T08:30:31Z</dcterms:created>
  <dcterms:modified xsi:type="dcterms:W3CDTF">2019-03-13T12:48:36Z</dcterms:modified>
</cp:coreProperties>
</file>