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06.10.20 " sheetId="1" r:id="rId1"/>
  </sheets>
  <calcPr calcId="125725" refMode="R1C1" concurrentCalc="0"/>
</workbook>
</file>

<file path=xl/calcChain.xml><?xml version="1.0" encoding="utf-8"?>
<calcChain xmlns="http://schemas.openxmlformats.org/spreadsheetml/2006/main">
  <c r="F9" i="1"/>
  <c r="H9"/>
  <c r="J9"/>
  <c r="L9"/>
  <c r="N9"/>
  <c r="P9"/>
  <c r="R9"/>
  <c r="T9"/>
  <c r="V9"/>
  <c r="X9"/>
  <c r="AE9"/>
  <c r="AF9"/>
  <c r="AG9"/>
  <c r="E9"/>
  <c r="I9"/>
  <c r="M9"/>
  <c r="Q9"/>
  <c r="U9"/>
  <c r="AD9"/>
  <c r="AB9"/>
  <c r="Z9"/>
  <c r="AC9"/>
  <c r="Y9"/>
  <c r="AA9"/>
  <c r="W9"/>
  <c r="S9"/>
  <c r="O9"/>
  <c r="K9"/>
  <c r="G9"/>
  <c r="C9"/>
  <c r="B9"/>
  <c r="D9"/>
  <c r="H8"/>
  <c r="L8"/>
  <c r="P8"/>
  <c r="T8"/>
  <c r="X8"/>
  <c r="AE8"/>
  <c r="AG8"/>
  <c r="AD8"/>
  <c r="W8"/>
  <c r="S8"/>
  <c r="O8"/>
  <c r="K8"/>
  <c r="G8"/>
  <c r="D8"/>
  <c r="H7"/>
  <c r="L7"/>
  <c r="P7"/>
  <c r="T7"/>
  <c r="X7"/>
  <c r="AE7"/>
  <c r="AG7"/>
  <c r="AD7"/>
  <c r="AC7"/>
  <c r="AA7"/>
  <c r="W7"/>
  <c r="S7"/>
  <c r="O7"/>
  <c r="K7"/>
  <c r="G7"/>
  <c r="D7"/>
  <c r="H6"/>
  <c r="L6"/>
  <c r="P6"/>
  <c r="T6"/>
  <c r="X6"/>
  <c r="AE6"/>
  <c r="AG6"/>
  <c r="AD6"/>
  <c r="AC6"/>
  <c r="AA6"/>
  <c r="W6"/>
  <c r="S6"/>
  <c r="O6"/>
  <c r="K6"/>
  <c r="G6"/>
  <c r="D6"/>
  <c r="H5"/>
  <c r="L5"/>
  <c r="P5"/>
  <c r="T5"/>
  <c r="X5"/>
  <c r="AE5"/>
  <c r="AG5"/>
  <c r="AD5"/>
  <c r="AC5"/>
  <c r="AA5"/>
  <c r="O5"/>
  <c r="K5"/>
  <c r="G5"/>
  <c r="D5"/>
</calcChain>
</file>

<file path=xl/sharedStrings.xml><?xml version="1.0" encoding="utf-8"?>
<sst xmlns="http://schemas.openxmlformats.org/spreadsheetml/2006/main" count="57" uniqueCount="35">
  <si>
    <t>Сенокошение и заготовка кормов по городскому округу Лотошино на утро 06.10.2020 года</t>
  </si>
  <si>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</si>
  <si>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</si>
  <si>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</si>
  <si>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</si>
  <si>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</si>
  <si>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</si>
  <si>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</si>
  <si>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</si>
  <si>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</si>
  <si>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</si>
  <si>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</si>
  <si>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</si>
  <si>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</si>
  <si>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</si>
  <si>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</si>
  <si>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</si>
  <si>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</si>
  <si>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</si>
  <si>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</si>
  <si>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</si>
  <si>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</si>
  <si>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</si>
  <si>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отд. "Вешние  воды"</t>
  </si>
  <si>
    <t>ОАО "Совхоз имени Кирова"</t>
  </si>
  <si>
    <t>ООО "Колхоз "Заветы Ильича"</t>
  </si>
  <si>
    <t xml:space="preserve"> +Скошено 309 га-одн</t>
  </si>
  <si>
    <t>Итого</t>
  </si>
  <si>
    <t xml:space="preserve">   </t>
  </si>
  <si>
    <t xml:space="preserve">    </t>
  </si>
  <si>
    <t xml:space="preserve">              </t>
  </si>
  <si>
    <t xml:space="preserve">  </t>
  </si>
  <si>
    <t xml:space="preserve">      </t>
  </si>
  <si>
    <t xml:space="preserve">         </t>
  </si>
  <si>
    <t xml:space="preserve">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</si>
</sst>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5" fillId="3" borderId="32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 wrapText="1"/>
    </xf>
    <xf numFmtId="164" fontId="5" fillId="3" borderId="34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8" xfId="0" applyNumberFormat="1" applyFont="1" applyFill="1" applyBorder="1" applyAlignment="1">
      <alignment horizontal="center" vertical="center" wrapText="1"/>
    </xf>
    <xf numFmtId="1" fontId="5" fillId="3" borderId="38" xfId="0" applyNumberFormat="1" applyFont="1" applyFill="1" applyBorder="1" applyAlignment="1">
      <alignment horizontal="center" vertical="center" wrapText="1"/>
    </xf>
    <xf numFmtId="164" fontId="5" fillId="3" borderId="40" xfId="0" applyNumberFormat="1" applyFont="1" applyFill="1" applyBorder="1" applyAlignment="1">
      <alignment horizontal="center" vertical="center" wrapText="1"/>
    </xf>
    <xf numFmtId="164" fontId="5" fillId="3" borderId="41" xfId="0" applyNumberFormat="1" applyFont="1" applyFill="1" applyBorder="1" applyAlignment="1">
      <alignment horizontal="center" vertical="center" wrapText="1"/>
    </xf>
    <xf numFmtId="164" fontId="5" fillId="3" borderId="42" xfId="0" applyNumberFormat="1" applyFont="1" applyFill="1" applyBorder="1" applyAlignment="1">
      <alignment horizontal="center" vertical="center" wrapText="1"/>
    </xf>
    <xf numFmtId="1" fontId="5" fillId="3" borderId="41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4" fillId="3" borderId="43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164" fontId="5" fillId="3" borderId="43" xfId="0" applyNumberFormat="1" applyFont="1" applyFill="1" applyBorder="1" applyAlignment="1">
      <alignment horizontal="center" vertical="center" wrapText="1"/>
    </xf>
    <xf numFmtId="1" fontId="5" fillId="4" borderId="4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4" fillId="3" borderId="44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tabSelected="1" zoomScale="79" zoomScaleNormal="79" workbookViewId="0">
      <selection activeCell="AH14" sqref="AH14"/>
    </sheetView>
  </sheetViews>
  <sheetFormatPr defaultRowHeight="15"/>
  <cols>
    <col min="1" max="1" width="22.5703125" style="3" customWidth="1"/>
    <col min="2" max="11" width="8.5703125" style="3" customWidth="1"/>
    <col min="12" max="12" width="10.42578125" style="3" customWidth="1"/>
    <col min="13" max="22" width="8.5703125" style="3" customWidth="1"/>
    <col min="23" max="23" width="7.42578125" style="3" customWidth="1"/>
    <col min="24" max="24" width="8" style="3" customWidth="1"/>
    <col min="25" max="26" width="8.5703125" style="3" customWidth="1"/>
    <col min="27" max="27" width="8.140625" style="3" customWidth="1"/>
    <col min="28" max="28" width="9.28515625" style="3" customWidth="1"/>
    <col min="29" max="29" width="8.5703125" style="3" customWidth="1"/>
    <col min="30" max="30" width="9.140625" style="3" customWidth="1"/>
    <col min="31" max="31" width="10.85546875" style="3" customWidth="1"/>
    <col min="32" max="32" width="12.28515625" style="3" customWidth="1"/>
    <col min="33" max="33" width="11.42578125" style="3" customWidth="1"/>
    <col min="34" max="16384" width="9.140625" style="3"/>
  </cols>
  <sheetData>
    <row r="1" spans="1:35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</row>
    <row r="2" spans="1:35" s="17" customFormat="1" ht="42" customHeight="1" thickBot="1">
      <c r="A2" s="4" t="s">
        <v>1</v>
      </c>
      <c r="B2" s="5" t="s">
        <v>2</v>
      </c>
      <c r="C2" s="5"/>
      <c r="D2" s="6"/>
      <c r="E2" s="7" t="s">
        <v>3</v>
      </c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1" t="s">
        <v>4</v>
      </c>
      <c r="Z2" s="12"/>
      <c r="AA2" s="12"/>
      <c r="AB2" s="12"/>
      <c r="AC2" s="13"/>
      <c r="AD2" s="14" t="s">
        <v>5</v>
      </c>
      <c r="AE2" s="15" t="s">
        <v>6</v>
      </c>
      <c r="AF2" s="16" t="s">
        <v>7</v>
      </c>
      <c r="AG2" s="15" t="s">
        <v>8</v>
      </c>
    </row>
    <row r="3" spans="1:35" s="17" customFormat="1" ht="42" customHeight="1" thickBot="1">
      <c r="A3" s="18"/>
      <c r="B3" s="19"/>
      <c r="C3" s="19"/>
      <c r="D3" s="20"/>
      <c r="E3" s="7" t="s">
        <v>9</v>
      </c>
      <c r="F3" s="8"/>
      <c r="G3" s="8"/>
      <c r="H3" s="8"/>
      <c r="I3" s="21" t="s">
        <v>10</v>
      </c>
      <c r="J3" s="22"/>
      <c r="K3" s="23"/>
      <c r="L3" s="24"/>
      <c r="M3" s="25" t="s">
        <v>11</v>
      </c>
      <c r="N3" s="22"/>
      <c r="O3" s="23"/>
      <c r="P3" s="23"/>
      <c r="Q3" s="21" t="s">
        <v>12</v>
      </c>
      <c r="R3" s="22"/>
      <c r="S3" s="23"/>
      <c r="T3" s="24"/>
      <c r="U3" s="21" t="s">
        <v>13</v>
      </c>
      <c r="V3" s="22"/>
      <c r="W3" s="23"/>
      <c r="X3" s="24"/>
      <c r="Y3" s="26"/>
      <c r="Z3" s="27"/>
      <c r="AA3" s="27"/>
      <c r="AB3" s="27"/>
      <c r="AC3" s="28"/>
      <c r="AD3" s="29"/>
      <c r="AE3" s="30"/>
      <c r="AF3" s="31"/>
      <c r="AG3" s="30"/>
    </row>
    <row r="4" spans="1:35" s="17" customFormat="1" ht="42" customHeight="1" thickBot="1">
      <c r="A4" s="32"/>
      <c r="B4" s="33" t="s">
        <v>14</v>
      </c>
      <c r="C4" s="34" t="s">
        <v>15</v>
      </c>
      <c r="D4" s="35" t="s">
        <v>16</v>
      </c>
      <c r="E4" s="36" t="s">
        <v>14</v>
      </c>
      <c r="F4" s="37" t="s">
        <v>15</v>
      </c>
      <c r="G4" s="37" t="s">
        <v>16</v>
      </c>
      <c r="H4" s="38" t="s">
        <v>17</v>
      </c>
      <c r="I4" s="39" t="s">
        <v>14</v>
      </c>
      <c r="J4" s="37" t="s">
        <v>15</v>
      </c>
      <c r="K4" s="37" t="s">
        <v>16</v>
      </c>
      <c r="L4" s="40" t="s">
        <v>17</v>
      </c>
      <c r="M4" s="36" t="s">
        <v>14</v>
      </c>
      <c r="N4" s="37" t="s">
        <v>15</v>
      </c>
      <c r="O4" s="37" t="s">
        <v>16</v>
      </c>
      <c r="P4" s="38" t="s">
        <v>17</v>
      </c>
      <c r="Q4" s="39" t="s">
        <v>14</v>
      </c>
      <c r="R4" s="37" t="s">
        <v>15</v>
      </c>
      <c r="S4" s="37" t="s">
        <v>16</v>
      </c>
      <c r="T4" s="40" t="s">
        <v>17</v>
      </c>
      <c r="U4" s="39" t="s">
        <v>14</v>
      </c>
      <c r="V4" s="37" t="s">
        <v>15</v>
      </c>
      <c r="W4" s="37" t="s">
        <v>16</v>
      </c>
      <c r="X4" s="40" t="s">
        <v>17</v>
      </c>
      <c r="Y4" s="41" t="s">
        <v>18</v>
      </c>
      <c r="Z4" s="42" t="s">
        <v>19</v>
      </c>
      <c r="AA4" s="42" t="s">
        <v>16</v>
      </c>
      <c r="AB4" s="43" t="s">
        <v>20</v>
      </c>
      <c r="AC4" s="44" t="s">
        <v>21</v>
      </c>
      <c r="AD4" s="45"/>
      <c r="AE4" s="46"/>
      <c r="AF4" s="47"/>
      <c r="AG4" s="46"/>
    </row>
    <row r="5" spans="1:35" s="17" customFormat="1" ht="50.25" customHeight="1">
      <c r="A5" s="48" t="s">
        <v>22</v>
      </c>
      <c r="B5" s="49">
        <v>2746</v>
      </c>
      <c r="C5" s="50">
        <v>2100</v>
      </c>
      <c r="D5" s="51">
        <f>C5/B5*100</f>
        <v>76.474872541879108</v>
      </c>
      <c r="E5" s="52">
        <v>1238</v>
      </c>
      <c r="F5" s="50">
        <v>1888</v>
      </c>
      <c r="G5" s="53">
        <f t="shared" ref="G5:G9" si="0">F5/E5*100</f>
        <v>152.50403877221325</v>
      </c>
      <c r="H5" s="53">
        <f>F5*0.45</f>
        <v>849.6</v>
      </c>
      <c r="I5" s="49">
        <v>12745</v>
      </c>
      <c r="J5" s="50">
        <v>13370</v>
      </c>
      <c r="K5" s="53">
        <f>J5/I5*100</f>
        <v>104.90388387602982</v>
      </c>
      <c r="L5" s="51">
        <f t="shared" ref="L5:L9" si="1">J5*0.32</f>
        <v>4278.3999999999996</v>
      </c>
      <c r="M5" s="52">
        <v>6638</v>
      </c>
      <c r="N5" s="50">
        <v>1000</v>
      </c>
      <c r="O5" s="53">
        <f>N5/M5*100</f>
        <v>15.064778547755347</v>
      </c>
      <c r="P5" s="53">
        <f>N5*0.18</f>
        <v>180</v>
      </c>
      <c r="Q5" s="49"/>
      <c r="R5" s="50"/>
      <c r="S5" s="53">
        <v>0</v>
      </c>
      <c r="T5" s="51">
        <f>R5*0.22</f>
        <v>0</v>
      </c>
      <c r="U5" s="49">
        <v>0</v>
      </c>
      <c r="V5" s="50"/>
      <c r="W5" s="53"/>
      <c r="X5" s="51">
        <f>V5*1</f>
        <v>0</v>
      </c>
      <c r="Y5" s="49">
        <v>295</v>
      </c>
      <c r="Z5" s="54">
        <v>81</v>
      </c>
      <c r="AA5" s="55">
        <f>Z5*100/Y5</f>
        <v>27.457627118644069</v>
      </c>
      <c r="AB5" s="56">
        <v>1355</v>
      </c>
      <c r="AC5" s="57">
        <f>AB5/Z5*10</f>
        <v>167.28395061728395</v>
      </c>
      <c r="AD5" s="58">
        <f>(F5+J5+N5+R5+V5)/(E5+I5+M5+Q5+U5)*100</f>
        <v>78.841957228068466</v>
      </c>
      <c r="AE5" s="58">
        <f>H5+L5+P5+T5+X5</f>
        <v>5308</v>
      </c>
      <c r="AF5" s="59">
        <v>1770</v>
      </c>
      <c r="AG5" s="60">
        <f>AE5/AF5*10</f>
        <v>29.988700564971751</v>
      </c>
    </row>
    <row r="6" spans="1:35" s="17" customFormat="1" ht="60.75" customHeight="1">
      <c r="A6" s="61" t="s">
        <v>23</v>
      </c>
      <c r="B6" s="62">
        <v>3050</v>
      </c>
      <c r="C6" s="63">
        <v>2600</v>
      </c>
      <c r="D6" s="51">
        <f>C6/B6*100</f>
        <v>85.245901639344254</v>
      </c>
      <c r="E6" s="64">
        <v>1300</v>
      </c>
      <c r="F6" s="63">
        <v>1180</v>
      </c>
      <c r="G6" s="53">
        <f t="shared" si="0"/>
        <v>90.769230769230774</v>
      </c>
      <c r="H6" s="53">
        <f>F6*0.45</f>
        <v>531</v>
      </c>
      <c r="I6" s="62">
        <v>13554</v>
      </c>
      <c r="J6" s="63">
        <v>12819</v>
      </c>
      <c r="K6" s="53">
        <f>J6/I6*100</f>
        <v>94.577246569278444</v>
      </c>
      <c r="L6" s="51">
        <f t="shared" si="1"/>
        <v>4102.08</v>
      </c>
      <c r="M6" s="64">
        <v>8242</v>
      </c>
      <c r="N6" s="63">
        <v>1720</v>
      </c>
      <c r="O6" s="53">
        <f>N6/M6*100</f>
        <v>20.8687211841786</v>
      </c>
      <c r="P6" s="53">
        <f>N6*0.18</f>
        <v>309.59999999999997</v>
      </c>
      <c r="Q6" s="62">
        <v>100</v>
      </c>
      <c r="R6" s="63">
        <v>226</v>
      </c>
      <c r="S6" s="53">
        <f>R6/Q6*100</f>
        <v>225.99999999999997</v>
      </c>
      <c r="T6" s="51">
        <f>R6*0.22</f>
        <v>49.72</v>
      </c>
      <c r="U6" s="62">
        <v>150</v>
      </c>
      <c r="V6" s="63">
        <v>174</v>
      </c>
      <c r="W6" s="53">
        <f t="shared" ref="W6" si="2">V6/U6*100</f>
        <v>115.99999999999999</v>
      </c>
      <c r="X6" s="51">
        <f>V6*1</f>
        <v>174</v>
      </c>
      <c r="Y6" s="62">
        <v>330</v>
      </c>
      <c r="Z6" s="63">
        <v>75</v>
      </c>
      <c r="AA6" s="65">
        <f>Z6*100/Y6</f>
        <v>22.727272727272727</v>
      </c>
      <c r="AB6" s="66">
        <v>940</v>
      </c>
      <c r="AC6" s="67">
        <f>AB6/Z6*10</f>
        <v>125.33333333333333</v>
      </c>
      <c r="AD6" s="68">
        <f t="shared" ref="AD6:AD9" si="3">(F6+J6+N6+R6+V6)/(E6+I6+M6+Q6+U6)*100</f>
        <v>69.043947571318427</v>
      </c>
      <c r="AE6" s="69">
        <f t="shared" ref="AE6:AE8" si="4">H6+L6+P6+T6+X6</f>
        <v>5166.4000000000005</v>
      </c>
      <c r="AF6" s="70">
        <v>1720</v>
      </c>
      <c r="AG6" s="71">
        <f>AE6/AF6*10</f>
        <v>30.037209302325586</v>
      </c>
    </row>
    <row r="7" spans="1:35" s="72" customFormat="1" ht="50.25" customHeight="1">
      <c r="A7" s="61" t="s">
        <v>24</v>
      </c>
      <c r="B7" s="62">
        <v>1820</v>
      </c>
      <c r="C7" s="63">
        <v>962</v>
      </c>
      <c r="D7" s="51">
        <f>C7/B7*100</f>
        <v>52.857142857142861</v>
      </c>
      <c r="E7" s="64">
        <v>880</v>
      </c>
      <c r="F7" s="63">
        <v>782</v>
      </c>
      <c r="G7" s="53">
        <f t="shared" si="0"/>
        <v>88.863636363636374</v>
      </c>
      <c r="H7" s="53">
        <f>F7*0.45</f>
        <v>351.90000000000003</v>
      </c>
      <c r="I7" s="62">
        <v>9800</v>
      </c>
      <c r="J7" s="63">
        <v>8079</v>
      </c>
      <c r="K7" s="53">
        <f>J7/I7*100</f>
        <v>82.438775510204081</v>
      </c>
      <c r="L7" s="51">
        <f t="shared" si="1"/>
        <v>2585.2800000000002</v>
      </c>
      <c r="M7" s="64">
        <v>7549</v>
      </c>
      <c r="N7" s="63">
        <v>3978</v>
      </c>
      <c r="O7" s="53">
        <f>N7/M7*100</f>
        <v>52.695721287587759</v>
      </c>
      <c r="P7" s="53">
        <f>N7*0.18</f>
        <v>716.04</v>
      </c>
      <c r="Q7" s="62">
        <v>700</v>
      </c>
      <c r="R7" s="63">
        <v>243</v>
      </c>
      <c r="S7" s="53">
        <f>R7/Q7*100</f>
        <v>34.714285714285715</v>
      </c>
      <c r="T7" s="51">
        <f>R7*0.22</f>
        <v>53.46</v>
      </c>
      <c r="U7" s="62">
        <v>2800</v>
      </c>
      <c r="V7" s="63">
        <v>2988</v>
      </c>
      <c r="W7" s="53">
        <f>V7/U7*100</f>
        <v>106.71428571428572</v>
      </c>
      <c r="X7" s="51">
        <f>V7*1</f>
        <v>2988</v>
      </c>
      <c r="Y7" s="62">
        <v>400</v>
      </c>
      <c r="Z7" s="63">
        <v>169</v>
      </c>
      <c r="AA7" s="65">
        <f>Z7*100/Y7</f>
        <v>42.25</v>
      </c>
      <c r="AB7" s="66">
        <v>5131</v>
      </c>
      <c r="AC7" s="67">
        <f>AB7/Z7*10</f>
        <v>303.60946745562131</v>
      </c>
      <c r="AD7" s="68">
        <f t="shared" si="3"/>
        <v>73.956463712089842</v>
      </c>
      <c r="AE7" s="69">
        <f t="shared" si="4"/>
        <v>6694.68</v>
      </c>
      <c r="AF7" s="70">
        <v>1407</v>
      </c>
      <c r="AG7" s="71">
        <f>AE7/AF7*10</f>
        <v>47.581236673773986</v>
      </c>
    </row>
    <row r="8" spans="1:35" s="17" customFormat="1" ht="50.25" customHeight="1" thickBot="1">
      <c r="A8" s="73" t="s">
        <v>25</v>
      </c>
      <c r="B8" s="74">
        <v>2500</v>
      </c>
      <c r="C8" s="75">
        <v>1409</v>
      </c>
      <c r="D8" s="67">
        <f t="shared" ref="D8" si="5">C8/B8*100</f>
        <v>56.36</v>
      </c>
      <c r="E8" s="76">
        <v>1000</v>
      </c>
      <c r="F8" s="63">
        <v>696</v>
      </c>
      <c r="G8" s="65">
        <f t="shared" si="0"/>
        <v>69.599999999999994</v>
      </c>
      <c r="H8" s="77">
        <f t="shared" ref="H8" si="6">F8*0.45</f>
        <v>313.2</v>
      </c>
      <c r="I8" s="74">
        <v>5500</v>
      </c>
      <c r="J8" s="63">
        <v>3291</v>
      </c>
      <c r="K8" s="65">
        <f t="shared" ref="K8" si="7">J8/I8*100</f>
        <v>59.836363636363629</v>
      </c>
      <c r="L8" s="67">
        <f t="shared" si="1"/>
        <v>1053.1200000000001</v>
      </c>
      <c r="M8" s="76">
        <v>4500</v>
      </c>
      <c r="N8" s="63">
        <v>4063</v>
      </c>
      <c r="O8" s="65">
        <f t="shared" ref="O8" si="8">N8/M8*100</f>
        <v>90.288888888888891</v>
      </c>
      <c r="P8" s="77">
        <f t="shared" ref="P8" si="9">N8*0.18</f>
        <v>731.33999999999992</v>
      </c>
      <c r="Q8" s="74">
        <v>500</v>
      </c>
      <c r="R8" s="63">
        <v>332</v>
      </c>
      <c r="S8" s="65">
        <f t="shared" ref="S8" si="10">R8/Q8*100</f>
        <v>66.400000000000006</v>
      </c>
      <c r="T8" s="67">
        <f t="shared" ref="T8" si="11">R8*0.22</f>
        <v>73.040000000000006</v>
      </c>
      <c r="U8" s="74">
        <v>1700</v>
      </c>
      <c r="V8" s="63">
        <v>756</v>
      </c>
      <c r="W8" s="65">
        <f t="shared" ref="W8:W9" si="12">V8/U8*100</f>
        <v>44.470588235294116</v>
      </c>
      <c r="X8" s="67">
        <f t="shared" ref="X8" si="13">V8*1</f>
        <v>756</v>
      </c>
      <c r="Y8" s="62"/>
      <c r="Z8" s="63"/>
      <c r="AA8" s="65"/>
      <c r="AB8" s="66"/>
      <c r="AC8" s="67"/>
      <c r="AD8" s="68">
        <f t="shared" si="3"/>
        <v>69.22727272727272</v>
      </c>
      <c r="AE8" s="68">
        <f t="shared" si="4"/>
        <v>2926.7</v>
      </c>
      <c r="AF8" s="78">
        <v>960</v>
      </c>
      <c r="AG8" s="71">
        <f t="shared" ref="AG8" si="14">AE8/AF8*10</f>
        <v>30.486458333333331</v>
      </c>
      <c r="AI8" s="17" t="s">
        <v>26</v>
      </c>
    </row>
    <row r="9" spans="1:35" s="93" customFormat="1" ht="50.25" customHeight="1" thickBot="1">
      <c r="A9" s="79" t="s">
        <v>27</v>
      </c>
      <c r="B9" s="80">
        <f>SUM(B5:B8)</f>
        <v>10116</v>
      </c>
      <c r="C9" s="81">
        <f>SUM(C5:C8)</f>
        <v>7071</v>
      </c>
      <c r="D9" s="82">
        <f>C9/B9*100</f>
        <v>69.899169632265725</v>
      </c>
      <c r="E9" s="83">
        <f>SUM(E5:E8)</f>
        <v>4418</v>
      </c>
      <c r="F9" s="81">
        <f>SUM(F5:F8)</f>
        <v>4546</v>
      </c>
      <c r="G9" s="84">
        <f t="shared" si="0"/>
        <v>102.89723856948845</v>
      </c>
      <c r="H9" s="84">
        <f>F9*0.45</f>
        <v>2045.7</v>
      </c>
      <c r="I9" s="80">
        <f>SUM(I5:I8)</f>
        <v>41599</v>
      </c>
      <c r="J9" s="81">
        <f>SUM(J5:J8)</f>
        <v>37559</v>
      </c>
      <c r="K9" s="85">
        <f>J9/I9*100</f>
        <v>90.288228082405837</v>
      </c>
      <c r="L9" s="82">
        <f t="shared" si="1"/>
        <v>12018.880000000001</v>
      </c>
      <c r="M9" s="83">
        <f>SUM(M5:M8)</f>
        <v>26929</v>
      </c>
      <c r="N9" s="81">
        <f>SUM(N5:N8)</f>
        <v>10761</v>
      </c>
      <c r="O9" s="84">
        <f>N9/M9*100</f>
        <v>39.960637231237698</v>
      </c>
      <c r="P9" s="84">
        <f>N9*0.18</f>
        <v>1936.98</v>
      </c>
      <c r="Q9" s="80">
        <f>SUM(Q5:Q8)</f>
        <v>1300</v>
      </c>
      <c r="R9" s="86">
        <f>SUM(R5:R8)</f>
        <v>801</v>
      </c>
      <c r="S9" s="87">
        <f>R9/Q9*100</f>
        <v>61.615384615384613</v>
      </c>
      <c r="T9" s="82">
        <f>R9*0.22</f>
        <v>176.22</v>
      </c>
      <c r="U9" s="80">
        <f>SUM(U5:U8)</f>
        <v>4650</v>
      </c>
      <c r="V9" s="86">
        <f>SUM(V5:V8)</f>
        <v>3918</v>
      </c>
      <c r="W9" s="87">
        <f t="shared" si="12"/>
        <v>84.258064516129025</v>
      </c>
      <c r="X9" s="82">
        <f>V9*1</f>
        <v>3918</v>
      </c>
      <c r="Y9" s="80">
        <f>SUM(Y5:Y8)</f>
        <v>1025</v>
      </c>
      <c r="Z9" s="81">
        <f>SUM(Z5:Z8)</f>
        <v>325</v>
      </c>
      <c r="AA9" s="85">
        <f>Z9*100/Y9</f>
        <v>31.707317073170731</v>
      </c>
      <c r="AB9" s="88">
        <f>SUM(AB5:AB8)</f>
        <v>7426</v>
      </c>
      <c r="AC9" s="89">
        <f>AB9/Z9*10</f>
        <v>228.49230769230769</v>
      </c>
      <c r="AD9" s="90">
        <f t="shared" si="3"/>
        <v>72.988491178259977</v>
      </c>
      <c r="AE9" s="90">
        <f>H9+L9+P9+T9+X9</f>
        <v>20095.78</v>
      </c>
      <c r="AF9" s="91">
        <f>SUM(AF5:AF8)</f>
        <v>5857</v>
      </c>
      <c r="AG9" s="92">
        <f>AE9/AF9*10</f>
        <v>34.310705139149732</v>
      </c>
    </row>
    <row r="10" spans="1:35">
      <c r="B10" s="3" t="s">
        <v>28</v>
      </c>
    </row>
    <row r="11" spans="1:35">
      <c r="N11" s="3" t="s">
        <v>29</v>
      </c>
    </row>
    <row r="13" spans="1:35">
      <c r="A13" s="3" t="s">
        <v>30</v>
      </c>
    </row>
    <row r="14" spans="1:35">
      <c r="A14" s="3" t="s">
        <v>31</v>
      </c>
      <c r="AI14" s="3" t="s">
        <v>32</v>
      </c>
    </row>
    <row r="16" spans="1:35">
      <c r="A16" s="3" t="s">
        <v>28</v>
      </c>
    </row>
    <row r="19" spans="9:15">
      <c r="M19" s="3" t="s">
        <v>33</v>
      </c>
      <c r="O19" s="3" t="s">
        <v>34</v>
      </c>
    </row>
    <row r="20" spans="9:15">
      <c r="I20" s="3" t="s">
        <v>28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2020-10-06T08:10:57Z</dcterms:created>
  <dcterms:modified xsi:type="dcterms:W3CDTF">2020-10-06T08:11:25Z</dcterms:modified>
</cp:coreProperties>
</file>